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255" windowWidth="19200" windowHeight="12390" activeTab="0"/>
  </bookViews>
  <sheets>
    <sheet name="input" sheetId="1" r:id="rId1"/>
  </sheets>
  <definedNames>
    <definedName name="_xlnm.Print_Area" localSheetId="0">'input'!$B$10:$N$12,'input'!$B$99:$N$120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0" authorId="0">
      <text>
        <r>
          <rPr>
            <sz val="8"/>
            <rFont val="Tahoma"/>
            <family val="0"/>
          </rPr>
          <t>Centre Number:
Normally National Centre Number but may include alpha characters (e.g. in the case of international centres).</t>
        </r>
      </text>
    </comment>
    <comment ref="G10" authorId="0">
      <text>
        <r>
          <rPr>
            <sz val="8"/>
            <rFont val="Tahoma"/>
            <family val="0"/>
          </rPr>
          <t>Unitary Awarding Body Identifier:
Normally 0 (zero) unless there is a danger that the centre is not unique, in which case the UAB code of the body which allocated the centre number is used, e.g. OCR would use 1.</t>
        </r>
      </text>
    </comment>
    <comment ref="H10" authorId="0">
      <text>
        <r>
          <rPr>
            <sz val="8"/>
            <rFont val="Tahoma"/>
            <family val="0"/>
          </rPr>
          <t xml:space="preserve">Year of Registration:
The last two digits of the academic year in which the UCI is allocated, e.g. any time in the academic year 2008/2009 is 08. 
</t>
        </r>
      </text>
    </comment>
    <comment ref="J10" authorId="0">
      <text>
        <r>
          <rPr>
            <sz val="8"/>
            <rFont val="Tahoma"/>
            <family val="0"/>
          </rPr>
          <t>Candidate Serial Number:
Normally starting at 0001 and incrementing within the academic year but may be derived otherwise provided that numbers are unique within the year.</t>
        </r>
      </text>
    </comment>
    <comment ref="N10" authorId="0">
      <text>
        <r>
          <rPr>
            <sz val="8"/>
            <rFont val="Tahoma"/>
            <family val="0"/>
          </rPr>
          <t>Check Digit
Used to verify keyed data.  Provides a check that the first 12 characters are correct in relation to the check digit.  Calculated using modulus 17.</t>
        </r>
      </text>
    </comment>
    <comment ref="B99" authorId="0">
      <text>
        <r>
          <rPr>
            <sz val="8"/>
            <rFont val="Tahoma"/>
            <family val="0"/>
          </rPr>
          <t>Centre Number
Normally National Centre: Number but may include alpha characters (e,g, in the case of international centres).</t>
        </r>
      </text>
    </comment>
    <comment ref="G99" authorId="0">
      <text>
        <r>
          <rPr>
            <sz val="8"/>
            <rFont val="Tahoma"/>
            <family val="0"/>
          </rPr>
          <t>Unitary Awarding Body Identifier:
Normally 0 (zero) unless there is a danger that the centre is not unique, in which case the UAB code of the body which allocated the centre number is used, e.g. OCR would use 1.</t>
        </r>
      </text>
    </comment>
    <comment ref="H99" authorId="0">
      <text>
        <r>
          <rPr>
            <sz val="8"/>
            <rFont val="Tahoma"/>
            <family val="0"/>
          </rPr>
          <t xml:space="preserve">Year of Registration:
The last two digits of the academic year in which the UCI is allocated, e.g. any time in the academic year 2000/2001 is 00. 
</t>
        </r>
      </text>
    </comment>
    <comment ref="J99" authorId="0">
      <text>
        <r>
          <rPr>
            <sz val="8"/>
            <rFont val="Tahoma"/>
            <family val="0"/>
          </rPr>
          <t>Candidate Serial Number:
Normally starting at 0001 and incrementing within the academic year but may be derived otherwise provided that numbers are unique within the year.</t>
        </r>
      </text>
    </comment>
    <comment ref="N99" authorId="0">
      <text>
        <r>
          <rPr>
            <sz val="8"/>
            <rFont val="Tahoma"/>
            <family val="0"/>
          </rPr>
          <t>Check Digit:
Used to verify keyed data.  Provides a check that the first 12 characters are correct in relation to the check digit.  Calculated using modulus 17.</t>
        </r>
      </text>
    </comment>
  </commentList>
</comments>
</file>

<file path=xl/sharedStrings.xml><?xml version="1.0" encoding="utf-8"?>
<sst xmlns="http://schemas.openxmlformats.org/spreadsheetml/2006/main" count="72" uniqueCount="50">
  <si>
    <t>Centre Number</t>
  </si>
  <si>
    <t>UAB Id.</t>
  </si>
  <si>
    <t>Year of Regn.</t>
  </si>
  <si>
    <t>Candidate No.</t>
  </si>
  <si>
    <t>CHECK</t>
  </si>
  <si>
    <t>sum</t>
  </si>
  <si>
    <t>integer</t>
  </si>
  <si>
    <t>remainder</t>
  </si>
  <si>
    <t>A</t>
  </si>
  <si>
    <t>B</t>
  </si>
  <si>
    <t>C</t>
  </si>
  <si>
    <t>D</t>
  </si>
  <si>
    <t>E</t>
  </si>
  <si>
    <t>F</t>
  </si>
  <si>
    <t>G</t>
  </si>
  <si>
    <t>H</t>
  </si>
  <si>
    <t>K</t>
  </si>
  <si>
    <t>I</t>
  </si>
  <si>
    <t>L</t>
  </si>
  <si>
    <t>J</t>
  </si>
  <si>
    <t>M</t>
  </si>
  <si>
    <t>R</t>
  </si>
  <si>
    <t>T</t>
  </si>
  <si>
    <t>V</t>
  </si>
  <si>
    <t>N</t>
  </si>
  <si>
    <t>W</t>
  </si>
  <si>
    <t>O</t>
  </si>
  <si>
    <t>X</t>
  </si>
  <si>
    <t>P</t>
  </si>
  <si>
    <t>Y</t>
  </si>
  <si>
    <t>Q</t>
  </si>
  <si>
    <t>S</t>
  </si>
  <si>
    <t>U</t>
  </si>
  <si>
    <t>Z</t>
  </si>
  <si>
    <t>General notes about the Unique Candidate Identifier (UCI)</t>
  </si>
  <si>
    <t>The UCI is a 13-character code which is used as a unique attribute in addition to a candidate’s name, sex and date of birth.</t>
  </si>
  <si>
    <t>A UCI is only ever attached to one person.</t>
  </si>
  <si>
    <t>Once allocated, a UCI stays with the person irrespective of any change of centre or progression to higher qualifications.</t>
  </si>
  <si>
    <t>The structure of the UCI incorporates the centre number of the institution which allocates it in order to ensure uniqueness without a central controlling authority.</t>
  </si>
  <si>
    <t>The UCI is intended to be used primarily for modular style examinations but may be used in other contexts at the discretion of the awarding body.</t>
  </si>
  <si>
    <t>All exam administration packages need to be able to hold UCIs (even if they cannot generate them) so that they can be included in EDI entry files.</t>
  </si>
  <si>
    <t>In practice, the UCI will work for examination purposes provided a candidate has a consistent UCI within an awarding body and qualification.</t>
  </si>
  <si>
    <r>
      <t>Centre Number</t>
    </r>
    <r>
      <rPr>
        <sz val="9"/>
        <rFont val="Arial"/>
        <family val="2"/>
      </rPr>
      <t>:- Normally National Centre Number but may include alpha characters (e.g. in the case of international centres.</t>
    </r>
  </si>
  <si>
    <r>
      <t>Unitary Awarding Body Identifier</t>
    </r>
    <r>
      <rPr>
        <sz val="9"/>
        <rFont val="Arial"/>
        <family val="2"/>
      </rPr>
      <t>:- Normally 0 (zero) unless there is a danger that the centre number is not unique, in which case the UAB code of the body which allocated the centre number is used, e.g. OCR would use 1.</t>
    </r>
  </si>
  <si>
    <r>
      <t>Candidate Serial Number</t>
    </r>
    <r>
      <rPr>
        <sz val="9"/>
        <rFont val="Arial"/>
        <family val="2"/>
      </rPr>
      <t>:- Normally starting at 0001 and incrementing within the academic year but may be derived otherwise provided that numbers are unique within the year.</t>
    </r>
  </si>
  <si>
    <r>
      <t>Check Digit</t>
    </r>
    <r>
      <rPr>
        <sz val="9"/>
        <rFont val="Arial"/>
        <family val="2"/>
      </rPr>
      <t>:- Used to verify keyed data.  Provides a check that the first 12 characters are correct in relation to the check digit.  Calculated in modulus 17.</t>
    </r>
  </si>
  <si>
    <r>
      <t>Year of Registration</t>
    </r>
    <r>
      <rPr>
        <sz val="9"/>
        <rFont val="Arial"/>
        <family val="2"/>
      </rPr>
      <t>:- The last two digits of the academic year in which the UCI is allocated, e.g. any time in the academic year 2008/2009 is 08.</t>
    </r>
  </si>
  <si>
    <t>Most exam administration packages are able to allocate UCIs.</t>
  </si>
  <si>
    <t>Awarding bodies do not allocate UCIs for a centre.</t>
  </si>
  <si>
    <t>The candidate’s centre number and candidate number are still used as the key for processing in the current series.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</si>
</sst>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0;;@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3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top"/>
    </xf>
    <xf numFmtId="0" fontId="9" fillId="33" borderId="0" xfId="0" applyFont="1" applyFill="1" applyAlignment="1">
      <alignment horizontal="left"/>
    </xf>
    <xf numFmtId="0" fontId="0" fillId="0" borderId="0" xfId="0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95250</xdr:rowOff>
    </xdr:from>
    <xdr:to>
      <xdr:col>16</xdr:col>
      <xdr:colOff>352425</xdr:colOff>
      <xdr:row>4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95250"/>
          <a:ext cx="2362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13</xdr:row>
      <xdr:rowOff>76200</xdr:rowOff>
    </xdr:from>
    <xdr:to>
      <xdr:col>10</xdr:col>
      <xdr:colOff>123825</xdr:colOff>
      <xdr:row>21</xdr:row>
      <xdr:rowOff>95250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933450" y="2619375"/>
          <a:ext cx="3400425" cy="1314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Each of the 12 cells must be completed.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No cells should be left empty.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Enter only one character in each cell.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Only numeric and alpa characters should be used, i.e. no symbols.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Press tab after typing EACH character,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including after the 12th cell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Moving the cursor over the field titles gives additional information.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For further general information on UCIs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</xdr:colOff>
      <xdr:row>5</xdr:row>
      <xdr:rowOff>114300</xdr:rowOff>
    </xdr:from>
    <xdr:to>
      <xdr:col>17</xdr:col>
      <xdr:colOff>342900</xdr:colOff>
      <xdr:row>8</xdr:row>
      <xdr:rowOff>47625</xdr:rowOff>
    </xdr:to>
    <xdr:sp>
      <xdr:nvSpPr>
        <xdr:cNvPr id="3" name="Text 21"/>
        <xdr:cNvSpPr txBox="1">
          <a:spLocks noChangeArrowheads="1"/>
        </xdr:cNvSpPr>
      </xdr:nvSpPr>
      <xdr:spPr>
        <a:xfrm>
          <a:off x="161925" y="923925"/>
          <a:ext cx="7419975" cy="561975"/>
        </a:xfrm>
        <a:prstGeom prst="rect">
          <a:avLst/>
        </a:prstGeom>
        <a:solidFill>
          <a:srgbClr val="FFFFCC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Unique Candidate Identifier (UCI) Check Character Calculator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276225</xdr:colOff>
      <xdr:row>15</xdr:row>
      <xdr:rowOff>123825</xdr:rowOff>
    </xdr:from>
    <xdr:to>
      <xdr:col>13</xdr:col>
      <xdr:colOff>95250</xdr:colOff>
      <xdr:row>17</xdr:row>
      <xdr:rowOff>76200</xdr:rowOff>
    </xdr:to>
    <xdr:sp macro="[0]!mult_ent">
      <xdr:nvSpPr>
        <xdr:cNvPr id="4" name="Drawing 41"/>
        <xdr:cNvSpPr>
          <a:spLocks/>
        </xdr:cNvSpPr>
      </xdr:nvSpPr>
      <xdr:spPr>
        <a:xfrm>
          <a:off x="5210175" y="2990850"/>
          <a:ext cx="180975" cy="276225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91</xdr:row>
      <xdr:rowOff>142875</xdr:rowOff>
    </xdr:from>
    <xdr:to>
      <xdr:col>15</xdr:col>
      <xdr:colOff>419100</xdr:colOff>
      <xdr:row>93</xdr:row>
      <xdr:rowOff>95250</xdr:rowOff>
    </xdr:to>
    <xdr:sp macro="[0]!Single_entry">
      <xdr:nvSpPr>
        <xdr:cNvPr id="5" name="Drawing 62"/>
        <xdr:cNvSpPr>
          <a:spLocks/>
        </xdr:cNvSpPr>
      </xdr:nvSpPr>
      <xdr:spPr>
        <a:xfrm rot="10800000">
          <a:off x="6505575" y="15316200"/>
          <a:ext cx="180975" cy="276225"/>
        </a:xfrm>
        <a:custGeom>
          <a:pathLst>
            <a:path h="16384" w="16384">
              <a:moveTo>
                <a:pt x="0" y="12288"/>
              </a:moveTo>
              <a:lnTo>
                <a:pt x="4096" y="12288"/>
              </a:lnTo>
              <a:lnTo>
                <a:pt x="4096" y="0"/>
              </a:lnTo>
              <a:lnTo>
                <a:pt x="12288" y="0"/>
              </a:lnTo>
              <a:lnTo>
                <a:pt x="12288" y="12288"/>
              </a:lnTo>
              <a:lnTo>
                <a:pt x="16384" y="12288"/>
              </a:lnTo>
              <a:lnTo>
                <a:pt x="8192" y="16384"/>
              </a:lnTo>
              <a:lnTo>
                <a:pt x="0" y="12288"/>
              </a:lnTo>
              <a:close/>
            </a:path>
          </a:pathLst>
        </a:cu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87</xdr:row>
      <xdr:rowOff>38100</xdr:rowOff>
    </xdr:from>
    <xdr:to>
      <xdr:col>13</xdr:col>
      <xdr:colOff>476250</xdr:colOff>
      <xdr:row>90</xdr:row>
      <xdr:rowOff>104775</xdr:rowOff>
    </xdr:to>
    <xdr:sp>
      <xdr:nvSpPr>
        <xdr:cNvPr id="6" name="Text Box 87"/>
        <xdr:cNvSpPr txBox="1">
          <a:spLocks noChangeArrowheads="1"/>
        </xdr:cNvSpPr>
      </xdr:nvSpPr>
      <xdr:spPr>
        <a:xfrm>
          <a:off x="133350" y="14563725"/>
          <a:ext cx="5638800" cy="552450"/>
        </a:xfrm>
        <a:prstGeom prst="rect">
          <a:avLst/>
        </a:prstGeom>
        <a:solidFill>
          <a:srgbClr val="FFFFCC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Unique Candidate Identifier (UCI) Check Character Calculator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257175</xdr:colOff>
      <xdr:row>90</xdr:row>
      <xdr:rowOff>133350</xdr:rowOff>
    </xdr:from>
    <xdr:to>
      <xdr:col>9</xdr:col>
      <xdr:colOff>9525</xdr:colOff>
      <xdr:row>97</xdr:row>
      <xdr:rowOff>19050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257175" y="15144750"/>
          <a:ext cx="3600450" cy="1019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Each of the 12 cells must be completed.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No cells should be left empty.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Enter only one character in each cell.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Only numeric and alpa characters should be used, i.e. no symbols.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Press tab after typing EACH character,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including after the 12th cell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Moving the cursor over the field titles gives additional information.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220"/>
  <sheetViews>
    <sheetView showGridLines="0" showRowColHeader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14.140625" style="2" customWidth="1"/>
    <col min="2" max="6" width="4.421875" style="1" customWidth="1"/>
    <col min="7" max="7" width="7.7109375" style="1" customWidth="1"/>
    <col min="8" max="9" width="6.8515625" style="1" customWidth="1"/>
    <col min="10" max="13" width="5.421875" style="1" customWidth="1"/>
    <col min="14" max="30" width="7.28125" style="2" customWidth="1"/>
    <col min="31" max="31" width="4.57421875" style="2" hidden="1" customWidth="1"/>
    <col min="32" max="32" width="0" style="2" hidden="1" customWidth="1"/>
    <col min="33" max="33" width="6.57421875" style="1" hidden="1" customWidth="1"/>
    <col min="34" max="34" width="0" style="1" hidden="1" customWidth="1"/>
    <col min="35" max="46" width="6.421875" style="2" hidden="1" customWidth="1"/>
    <col min="47" max="67" width="0" style="2" hidden="1" customWidth="1"/>
    <col min="68" max="16384" width="9.140625" style="2" customWidth="1"/>
  </cols>
  <sheetData>
    <row r="1" spans="2:34" s="19" customFormat="1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AG1" s="18"/>
      <c r="AH1" s="18"/>
    </row>
    <row r="2" spans="2:34" s="19" customFormat="1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AG2" s="18"/>
      <c r="AH2" s="18"/>
    </row>
    <row r="3" spans="2:34" s="19" customFormat="1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AG3" s="18"/>
      <c r="AH3" s="18"/>
    </row>
    <row r="4" spans="2:34" s="19" customFormat="1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AG4" s="18"/>
      <c r="AH4" s="18"/>
    </row>
    <row r="5" spans="2:34" s="32" customFormat="1" ht="12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AG5" s="33"/>
      <c r="AH5" s="33"/>
    </row>
    <row r="6" spans="1:3" ht="9" customHeight="1">
      <c r="A6" s="22"/>
      <c r="B6" s="2"/>
      <c r="C6" s="22"/>
    </row>
    <row r="7" ht="15.75">
      <c r="C7" s="21"/>
    </row>
    <row r="8" ht="24.75" customHeight="1">
      <c r="C8" s="21"/>
    </row>
    <row r="9" ht="18.75" customHeight="1" thickBot="1"/>
    <row r="10" spans="2:38" ht="14.25" thickBot="1" thickTop="1">
      <c r="B10" s="39" t="s">
        <v>0</v>
      </c>
      <c r="C10" s="40"/>
      <c r="D10" s="40"/>
      <c r="E10" s="40"/>
      <c r="F10" s="41"/>
      <c r="G10" s="15" t="s">
        <v>1</v>
      </c>
      <c r="H10" s="39" t="s">
        <v>2</v>
      </c>
      <c r="I10" s="41"/>
      <c r="J10" s="39" t="s">
        <v>3</v>
      </c>
      <c r="K10" s="40"/>
      <c r="L10" s="40"/>
      <c r="M10" s="41"/>
      <c r="N10" s="15" t="s">
        <v>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</row>
    <row r="11" spans="2:66" s="5" customFormat="1" ht="14.25" thickBot="1" thickTop="1"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6">
        <v>13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 t="s">
        <v>5</v>
      </c>
      <c r="AF11" s="6">
        <v>0.058823529411764705</v>
      </c>
      <c r="AG11" s="4" t="s">
        <v>6</v>
      </c>
      <c r="AH11" s="7" t="s">
        <v>7</v>
      </c>
      <c r="AI11" s="3">
        <v>1</v>
      </c>
      <c r="AJ11" s="8">
        <v>2</v>
      </c>
      <c r="AK11" s="3">
        <v>3</v>
      </c>
      <c r="AL11" s="3">
        <v>4</v>
      </c>
      <c r="AM11" s="5">
        <v>5</v>
      </c>
      <c r="AN11" s="5">
        <v>6</v>
      </c>
      <c r="AO11" s="5">
        <v>7</v>
      </c>
      <c r="AP11" s="5">
        <v>8</v>
      </c>
      <c r="AQ11" s="5">
        <v>9</v>
      </c>
      <c r="AR11" s="5">
        <v>10</v>
      </c>
      <c r="AS11" s="5">
        <v>11</v>
      </c>
      <c r="AT11" s="5">
        <v>12</v>
      </c>
      <c r="AU11" s="9"/>
      <c r="AV11" s="9"/>
      <c r="AW11" s="1">
        <v>0</v>
      </c>
      <c r="AX11" s="1" t="s">
        <v>8</v>
      </c>
      <c r="AY11" s="9"/>
      <c r="AZ11" s="9"/>
      <c r="BA11" s="10" t="s">
        <v>8</v>
      </c>
      <c r="BB11" s="10">
        <v>1</v>
      </c>
      <c r="BC11" s="2">
        <f>$BB11*16</f>
        <v>16</v>
      </c>
      <c r="BD11" s="2">
        <f>$BB11*15</f>
        <v>15</v>
      </c>
      <c r="BE11" s="2">
        <f>$BB11*14</f>
        <v>14</v>
      </c>
      <c r="BF11" s="2">
        <f>$BB11*13</f>
        <v>13</v>
      </c>
      <c r="BG11" s="2">
        <f>$BB11*12</f>
        <v>12</v>
      </c>
      <c r="BH11" s="2">
        <f>$BB11*11</f>
        <v>11</v>
      </c>
      <c r="BI11" s="2">
        <f>$BB11*10</f>
        <v>10</v>
      </c>
      <c r="BJ11" s="2">
        <f>$BB11*9</f>
        <v>9</v>
      </c>
      <c r="BK11" s="2">
        <f>$BB11*8</f>
        <v>8</v>
      </c>
      <c r="BL11" s="2">
        <f>$BB11*7</f>
        <v>7</v>
      </c>
      <c r="BM11" s="2">
        <f>$BB11*6</f>
        <v>6</v>
      </c>
      <c r="BN11" s="2">
        <f>$BB11*5</f>
        <v>5</v>
      </c>
    </row>
    <row r="12" spans="2:66" s="9" customFormat="1" ht="26.25" customHeight="1" thickBot="1" thickTop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0">
        <f>IF(AE12&gt;0,(VLOOKUP($AH12,input!$AW$11:$AX$115,2)),"")</f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>
        <f>SUM(AI12:AT12)</f>
        <v>0</v>
      </c>
      <c r="AF12" s="5">
        <f>AE12/17</f>
        <v>0</v>
      </c>
      <c r="AG12" s="1">
        <f>INT(AF12)</f>
        <v>0</v>
      </c>
      <c r="AH12" s="12">
        <f>ROUND((AF12-AG12)*17,0)</f>
        <v>0</v>
      </c>
      <c r="AI12" s="4">
        <f>IF($B12&lt;=10,$B12*16,VLOOKUP($B12,input!$BA$11:$BN$124,3))</f>
        <v>0</v>
      </c>
      <c r="AJ12" s="4">
        <f>IF($C12&lt;=10,$C12*15,VLOOKUP($C12,input!$BA$11:$BN$124,4))</f>
        <v>0</v>
      </c>
      <c r="AK12" s="4">
        <f>$D12*14</f>
        <v>0</v>
      </c>
      <c r="AL12" s="4">
        <f>$E12*13</f>
        <v>0</v>
      </c>
      <c r="AM12" s="4">
        <f>$F12*12</f>
        <v>0</v>
      </c>
      <c r="AN12" s="4">
        <f>IF($G12&lt;=10,$G12*11,VLOOKUP($G12,input!$BA$11:$BN$124,8))</f>
        <v>0</v>
      </c>
      <c r="AO12" s="4">
        <f>$H12*10</f>
        <v>0</v>
      </c>
      <c r="AP12" s="4">
        <f>$I12*9</f>
        <v>0</v>
      </c>
      <c r="AQ12" s="4">
        <f>$J12*8</f>
        <v>0</v>
      </c>
      <c r="AR12" s="4">
        <f>$K12*7</f>
        <v>0</v>
      </c>
      <c r="AS12" s="4">
        <f>$L12*6</f>
        <v>0</v>
      </c>
      <c r="AT12" s="4">
        <f>$M12*5</f>
        <v>0</v>
      </c>
      <c r="AU12" s="2"/>
      <c r="AV12" s="2"/>
      <c r="AW12" s="1">
        <v>1</v>
      </c>
      <c r="AX12" s="1" t="s">
        <v>9</v>
      </c>
      <c r="AY12" s="2"/>
      <c r="AZ12" s="2"/>
      <c r="BA12" s="10" t="s">
        <v>9</v>
      </c>
      <c r="BB12" s="10">
        <v>2</v>
      </c>
      <c r="BC12" s="2">
        <f>$BB12*16</f>
        <v>32</v>
      </c>
      <c r="BD12" s="2">
        <f>$BB12*15</f>
        <v>30</v>
      </c>
      <c r="BE12" s="2">
        <f>$BB12*14</f>
        <v>28</v>
      </c>
      <c r="BF12" s="2">
        <f>$BB12*13</f>
        <v>26</v>
      </c>
      <c r="BG12" s="2">
        <f>$BB12*12</f>
        <v>24</v>
      </c>
      <c r="BH12" s="2">
        <f>$BB12*11</f>
        <v>22</v>
      </c>
      <c r="BI12" s="2">
        <f>$BB12*10</f>
        <v>20</v>
      </c>
      <c r="BJ12" s="2">
        <f>$BB12*9</f>
        <v>18</v>
      </c>
      <c r="BK12" s="2">
        <f>$BB12*8</f>
        <v>16</v>
      </c>
      <c r="BL12" s="2">
        <f>$BB12*7</f>
        <v>14</v>
      </c>
      <c r="BM12" s="2">
        <f>$BB12*6</f>
        <v>12</v>
      </c>
      <c r="BN12" s="2">
        <f>$BB12*5</f>
        <v>10</v>
      </c>
    </row>
    <row r="13" spans="14:30" ht="13.5" thickTop="1"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4:54" ht="12.75"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5"/>
      <c r="AF14" s="5"/>
      <c r="AH14" s="1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W14" s="1"/>
      <c r="AX14" s="1"/>
      <c r="BA14" s="10"/>
      <c r="BB14" s="10"/>
    </row>
    <row r="15" spans="13:54" ht="12.75">
      <c r="M15" s="3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BA15" s="10"/>
      <c r="BB15" s="10"/>
    </row>
    <row r="16" spans="14:54" ht="12.75"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5"/>
      <c r="AF16" s="5"/>
      <c r="AH16" s="1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W16" s="1"/>
      <c r="AX16" s="1"/>
      <c r="BA16" s="10"/>
      <c r="BB16" s="10"/>
    </row>
    <row r="17" spans="14:54" ht="12.75"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5"/>
      <c r="AF17" s="5"/>
      <c r="AH17" s="12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W17" s="1"/>
      <c r="AX17" s="1"/>
      <c r="BA17" s="10"/>
      <c r="BB17" s="10"/>
    </row>
    <row r="18" spans="14:54" ht="12.75"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5"/>
      <c r="AF18" s="5"/>
      <c r="AH18" s="12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W18" s="1"/>
      <c r="AX18" s="1"/>
      <c r="BA18" s="10"/>
      <c r="BB18" s="10"/>
    </row>
    <row r="19" spans="14:54" ht="12.75"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5"/>
      <c r="AF19" s="5"/>
      <c r="AH19" s="12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W19" s="1"/>
      <c r="AX19" s="1"/>
      <c r="BA19" s="10"/>
      <c r="BB19" s="10"/>
    </row>
    <row r="20" spans="14:54" ht="12.75"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5"/>
      <c r="AF20" s="5"/>
      <c r="AH20" s="12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W20" s="1"/>
      <c r="AX20" s="1"/>
      <c r="BA20" s="10"/>
      <c r="BB20" s="10"/>
    </row>
    <row r="21" spans="14:54" ht="12.75"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5"/>
      <c r="AF21" s="5"/>
      <c r="AH21" s="12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W21" s="1"/>
      <c r="AX21" s="1"/>
      <c r="BA21" s="10"/>
      <c r="BB21" s="10"/>
    </row>
    <row r="22" spans="14:54" ht="12.75"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5"/>
      <c r="AF22" s="5"/>
      <c r="AH22" s="12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W22" s="1"/>
      <c r="AX22" s="1"/>
      <c r="BA22" s="10"/>
      <c r="BB22" s="10"/>
    </row>
    <row r="23" spans="14:54" ht="12.75"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5"/>
      <c r="AF23" s="5"/>
      <c r="AH23" s="12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W23" s="1"/>
      <c r="AX23" s="1"/>
      <c r="BA23" s="10"/>
      <c r="BB23" s="10"/>
    </row>
    <row r="24" spans="14:54" ht="12.75"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5"/>
      <c r="AF24" s="5"/>
      <c r="AH24" s="12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W24" s="1"/>
      <c r="AX24" s="1"/>
      <c r="BA24" s="10"/>
      <c r="BB24" s="10"/>
    </row>
    <row r="25" spans="14:54" ht="12.75"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5"/>
      <c r="AF25" s="5"/>
      <c r="AH25" s="12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W25" s="1"/>
      <c r="AX25" s="1"/>
      <c r="BA25" s="10"/>
      <c r="BB25" s="10"/>
    </row>
    <row r="26" spans="14:54" ht="12.75"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5"/>
      <c r="AF26" s="5"/>
      <c r="AH26" s="12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W26" s="1"/>
      <c r="AX26" s="1"/>
      <c r="BA26" s="10"/>
      <c r="BB26" s="10"/>
    </row>
    <row r="27" spans="14:54" ht="12.75"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5"/>
      <c r="AF27" s="5"/>
      <c r="AH27" s="12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W27" s="1"/>
      <c r="AX27" s="1"/>
      <c r="BA27" s="10"/>
      <c r="BB27" s="10"/>
    </row>
    <row r="28" spans="14:54" ht="12.75"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5"/>
      <c r="AF28" s="5"/>
      <c r="AH28" s="12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W28" s="1"/>
      <c r="AX28" s="1"/>
      <c r="BA28" s="10"/>
      <c r="BB28" s="10"/>
    </row>
    <row r="29" spans="14:54" ht="12.75"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5"/>
      <c r="AF29" s="5"/>
      <c r="AH29" s="12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W29" s="1"/>
      <c r="AX29" s="1"/>
      <c r="BA29" s="10"/>
      <c r="BB29" s="10"/>
    </row>
    <row r="30" spans="14:54" ht="12.75"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5"/>
      <c r="AF30" s="5"/>
      <c r="AH30" s="12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W30" s="1"/>
      <c r="AX30" s="1"/>
      <c r="BA30" s="10"/>
      <c r="BB30" s="10"/>
    </row>
    <row r="31" spans="14:54" ht="12.75"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5"/>
      <c r="AF31" s="5"/>
      <c r="AH31" s="12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W31" s="1"/>
      <c r="AX31" s="1"/>
      <c r="BA31" s="10"/>
      <c r="BB31" s="10"/>
    </row>
    <row r="32" spans="14:54" ht="12.75"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5"/>
      <c r="AF32" s="5"/>
      <c r="AH32" s="12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W32" s="1"/>
      <c r="AX32" s="1"/>
      <c r="BA32" s="10"/>
      <c r="BB32" s="10"/>
    </row>
    <row r="33" spans="14:54" ht="12.75"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5"/>
      <c r="AF33" s="5"/>
      <c r="AH33" s="12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W33" s="1"/>
      <c r="AX33" s="1"/>
      <c r="BA33" s="10"/>
      <c r="BB33" s="10"/>
    </row>
    <row r="34" spans="14:54" ht="12.75"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5"/>
      <c r="AF34" s="5"/>
      <c r="AH34" s="12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W34" s="1"/>
      <c r="AX34" s="1"/>
      <c r="BA34" s="10"/>
      <c r="BB34" s="10"/>
    </row>
    <row r="35" spans="14:54" ht="12.75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5"/>
      <c r="AF35" s="5"/>
      <c r="AH35" s="12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W35" s="1"/>
      <c r="AX35" s="1"/>
      <c r="BA35" s="10"/>
      <c r="BB35" s="10"/>
    </row>
    <row r="36" spans="14:54" ht="12.75"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"/>
      <c r="AF36" s="5"/>
      <c r="AH36" s="12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W36" s="1"/>
      <c r="AX36" s="1"/>
      <c r="BA36" s="10"/>
      <c r="BB36" s="10"/>
    </row>
    <row r="37" spans="14:54" ht="12.75"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"/>
      <c r="AF37" s="5"/>
      <c r="AH37" s="12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W37" s="1"/>
      <c r="AX37" s="1"/>
      <c r="BA37" s="10"/>
      <c r="BB37" s="10"/>
    </row>
    <row r="38" spans="14:54" ht="12.75"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"/>
      <c r="AF38" s="5"/>
      <c r="AH38" s="1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W38" s="1"/>
      <c r="AX38" s="1"/>
      <c r="BA38" s="10"/>
      <c r="BB38" s="10"/>
    </row>
    <row r="39" spans="14:54" ht="12.75"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"/>
      <c r="AF39" s="5"/>
      <c r="AH39" s="12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W39" s="1"/>
      <c r="AX39" s="1"/>
      <c r="BA39" s="10"/>
      <c r="BB39" s="10"/>
    </row>
    <row r="40" spans="14:54" ht="12.75"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"/>
      <c r="AF40" s="5"/>
      <c r="AH40" s="12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W40" s="1"/>
      <c r="AX40" s="1"/>
      <c r="BA40" s="10"/>
      <c r="BB40" s="10"/>
    </row>
    <row r="41" spans="14:54" ht="12.75"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"/>
      <c r="AF41" s="5"/>
      <c r="AH41" s="12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W41" s="1"/>
      <c r="AX41" s="1"/>
      <c r="BA41" s="10"/>
      <c r="BB41" s="10"/>
    </row>
    <row r="42" spans="14:54" ht="12.75"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"/>
      <c r="AF42" s="5"/>
      <c r="AH42" s="12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W42" s="1"/>
      <c r="AX42" s="1"/>
      <c r="BA42" s="10"/>
      <c r="BB42" s="10"/>
    </row>
    <row r="43" spans="14:54" ht="12.75"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"/>
      <c r="AF43" s="5"/>
      <c r="AH43" s="12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W43" s="1"/>
      <c r="AX43" s="1"/>
      <c r="BA43" s="10"/>
      <c r="BB43" s="10"/>
    </row>
    <row r="44" spans="14:54" ht="12.75"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"/>
      <c r="AF44" s="5"/>
      <c r="AH44" s="12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W44" s="1"/>
      <c r="AX44" s="1"/>
      <c r="BA44" s="10"/>
      <c r="BB44" s="10"/>
    </row>
    <row r="45" spans="14:54" ht="12.75"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5"/>
      <c r="AF45" s="5"/>
      <c r="AH45" s="12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W45" s="1"/>
      <c r="AX45" s="1"/>
      <c r="BA45" s="10"/>
      <c r="BB45" s="10"/>
    </row>
    <row r="46" spans="14:54" ht="12.75"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5"/>
      <c r="AF46" s="5"/>
      <c r="AH46" s="12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W46" s="1"/>
      <c r="AX46" s="1"/>
      <c r="BA46" s="10"/>
      <c r="BB46" s="10"/>
    </row>
    <row r="47" spans="14:54" ht="12.75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5"/>
      <c r="AF47" s="5"/>
      <c r="AH47" s="12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W47" s="1"/>
      <c r="AX47" s="1"/>
      <c r="BA47" s="10"/>
      <c r="BB47" s="10"/>
    </row>
    <row r="48" spans="14:54" ht="12.75"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H48" s="12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W48" s="1"/>
      <c r="AX48" s="1"/>
      <c r="BA48" s="10"/>
      <c r="BB48" s="10"/>
    </row>
    <row r="49" spans="14:54" ht="12.75"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5"/>
      <c r="AF49" s="5"/>
      <c r="AH49" s="12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W49" s="1"/>
      <c r="AX49" s="1"/>
      <c r="BA49" s="10"/>
      <c r="BB49" s="10"/>
    </row>
    <row r="50" spans="14:54" ht="12.75"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5"/>
      <c r="AF50" s="5"/>
      <c r="AH50" s="12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W50" s="1"/>
      <c r="AX50" s="1"/>
      <c r="BA50" s="10"/>
      <c r="BB50" s="10"/>
    </row>
    <row r="51" spans="14:54" ht="12.75"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"/>
      <c r="AF51" s="5"/>
      <c r="AH51" s="12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W51" s="1"/>
      <c r="AX51" s="1"/>
      <c r="BA51" s="10"/>
      <c r="BB51" s="10"/>
    </row>
    <row r="52" spans="14:54" ht="12.75"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5"/>
      <c r="AF52" s="5"/>
      <c r="AH52" s="12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W52" s="1"/>
      <c r="AX52" s="1"/>
      <c r="BA52" s="10"/>
      <c r="BB52" s="10"/>
    </row>
    <row r="53" spans="14:54" ht="12.75"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5"/>
      <c r="AF53" s="5"/>
      <c r="AH53" s="12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W53" s="1"/>
      <c r="AX53" s="1"/>
      <c r="BA53" s="10"/>
      <c r="BB53" s="10"/>
    </row>
    <row r="54" spans="14:54" ht="12.75"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5"/>
      <c r="AF54" s="5"/>
      <c r="AH54" s="12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W54" s="1"/>
      <c r="AX54" s="1"/>
      <c r="BA54" s="10"/>
      <c r="BB54" s="10"/>
    </row>
    <row r="55" spans="14:54" ht="12.75"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"/>
      <c r="AF55" s="5"/>
      <c r="AH55" s="12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W55" s="1"/>
      <c r="AX55" s="1"/>
      <c r="BA55" s="10"/>
      <c r="BB55" s="10"/>
    </row>
    <row r="56" spans="14:54" ht="12.75"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5"/>
      <c r="AF56" s="5"/>
      <c r="AH56" s="12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W56" s="1"/>
      <c r="AX56" s="1"/>
      <c r="BA56" s="10"/>
      <c r="BB56" s="10"/>
    </row>
    <row r="57" spans="14:54" ht="12.75"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5"/>
      <c r="AF57" s="5"/>
      <c r="AH57" s="12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W57" s="1"/>
      <c r="AX57" s="1"/>
      <c r="BA57" s="10"/>
      <c r="BB57" s="10"/>
    </row>
    <row r="58" spans="14:54" ht="12.75"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5"/>
      <c r="AF58" s="5"/>
      <c r="AH58" s="12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W58" s="1"/>
      <c r="AX58" s="1"/>
      <c r="BA58" s="10"/>
      <c r="BB58" s="10"/>
    </row>
    <row r="59" spans="14:54" ht="12.75"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5"/>
      <c r="AF59" s="5"/>
      <c r="AH59" s="12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W59" s="1"/>
      <c r="AX59" s="1"/>
      <c r="BA59" s="10"/>
      <c r="BB59" s="10"/>
    </row>
    <row r="60" spans="14:54" ht="12.75"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5"/>
      <c r="AF60" s="5"/>
      <c r="AH60" s="12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W60" s="1"/>
      <c r="AX60" s="1"/>
      <c r="BA60" s="10"/>
      <c r="BB60" s="10"/>
    </row>
    <row r="61" spans="14:54" ht="12.75"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5"/>
      <c r="AF61" s="5"/>
      <c r="AH61" s="12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W61" s="1"/>
      <c r="AX61" s="1"/>
      <c r="BA61" s="10"/>
      <c r="BB61" s="10"/>
    </row>
    <row r="62" spans="14:54" ht="12.75"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5"/>
      <c r="AF62" s="5"/>
      <c r="AH62" s="12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W62" s="1"/>
      <c r="AX62" s="1"/>
      <c r="BA62" s="10"/>
      <c r="BB62" s="10"/>
    </row>
    <row r="63" spans="14:54" ht="12.75"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5"/>
      <c r="AF63" s="5"/>
      <c r="AH63" s="12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W63" s="1"/>
      <c r="AX63" s="1"/>
      <c r="BA63" s="10"/>
      <c r="BB63" s="10"/>
    </row>
    <row r="64" spans="14:54" ht="12.75"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5"/>
      <c r="AF64" s="5"/>
      <c r="AH64" s="12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W64" s="1"/>
      <c r="AX64" s="1"/>
      <c r="BA64" s="10"/>
      <c r="BB64" s="10"/>
    </row>
    <row r="65" spans="14:54" ht="12.75"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"/>
      <c r="AF65" s="5"/>
      <c r="AH65" s="12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W65" s="1"/>
      <c r="AX65" s="1"/>
      <c r="BA65" s="10"/>
      <c r="BB65" s="10"/>
    </row>
    <row r="66" spans="14:54" ht="12.75"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5"/>
      <c r="AF66" s="5"/>
      <c r="AH66" s="12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W66" s="1"/>
      <c r="AX66" s="1"/>
      <c r="BA66" s="10"/>
      <c r="BB66" s="10"/>
    </row>
    <row r="67" spans="14:54" ht="12.75"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5"/>
      <c r="AF67" s="5"/>
      <c r="AH67" s="12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W67" s="1"/>
      <c r="AX67" s="1"/>
      <c r="BA67" s="10"/>
      <c r="BB67" s="10"/>
    </row>
    <row r="68" spans="14:54" ht="12.75"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5"/>
      <c r="AF68" s="5"/>
      <c r="AH68" s="12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W68" s="1"/>
      <c r="AX68" s="1"/>
      <c r="BA68" s="10"/>
      <c r="BB68" s="10"/>
    </row>
    <row r="69" spans="14:54" ht="12.75"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5"/>
      <c r="AF69" s="5"/>
      <c r="AH69" s="12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W69" s="1"/>
      <c r="AX69" s="1"/>
      <c r="BA69" s="10"/>
      <c r="BB69" s="10"/>
    </row>
    <row r="70" spans="14:54" ht="12.75"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5"/>
      <c r="AF70" s="5"/>
      <c r="AH70" s="12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W70" s="1"/>
      <c r="AX70" s="1"/>
      <c r="BA70" s="10"/>
      <c r="BB70" s="10"/>
    </row>
    <row r="71" spans="14:54" ht="12.75"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5"/>
      <c r="AF71" s="5"/>
      <c r="AH71" s="12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W71" s="1"/>
      <c r="AX71" s="1"/>
      <c r="BA71" s="10"/>
      <c r="BB71" s="10"/>
    </row>
    <row r="72" spans="14:54" ht="12.75"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5"/>
      <c r="AF72" s="5"/>
      <c r="AH72" s="12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W72" s="1"/>
      <c r="AX72" s="1"/>
      <c r="BA72" s="10"/>
      <c r="BB72" s="10"/>
    </row>
    <row r="73" spans="14:54" ht="12.75"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5"/>
      <c r="AF73" s="5"/>
      <c r="AH73" s="12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W73" s="1"/>
      <c r="AX73" s="1"/>
      <c r="BA73" s="10"/>
      <c r="BB73" s="10"/>
    </row>
    <row r="74" spans="14:54" ht="12.75"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5"/>
      <c r="AF74" s="5"/>
      <c r="AH74" s="12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W74" s="1"/>
      <c r="AX74" s="1"/>
      <c r="BA74" s="10"/>
      <c r="BB74" s="10"/>
    </row>
    <row r="75" spans="14:54" ht="12.75"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5"/>
      <c r="AF75" s="5"/>
      <c r="AH75" s="12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W75" s="1"/>
      <c r="AX75" s="1"/>
      <c r="BA75" s="10"/>
      <c r="BB75" s="10"/>
    </row>
    <row r="76" spans="14:54" ht="12.75"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5"/>
      <c r="AF76" s="5"/>
      <c r="AH76" s="12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W76" s="1"/>
      <c r="AX76" s="1"/>
      <c r="BA76" s="10"/>
      <c r="BB76" s="10"/>
    </row>
    <row r="77" spans="14:54" ht="12.75"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5"/>
      <c r="AF77" s="5"/>
      <c r="AH77" s="12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W77" s="1"/>
      <c r="AX77" s="1"/>
      <c r="BA77" s="10"/>
      <c r="BB77" s="10"/>
    </row>
    <row r="78" spans="14:54" ht="12.75"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5"/>
      <c r="AF78" s="5"/>
      <c r="AH78" s="12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W78" s="1"/>
      <c r="AX78" s="1"/>
      <c r="BA78" s="10"/>
      <c r="BB78" s="10"/>
    </row>
    <row r="79" spans="14:54" ht="12.75"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5"/>
      <c r="AF79" s="5"/>
      <c r="AH79" s="12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W79" s="1"/>
      <c r="AX79" s="1"/>
      <c r="BA79" s="10"/>
      <c r="BB79" s="10"/>
    </row>
    <row r="80" spans="14:54" ht="12.75"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5"/>
      <c r="AF80" s="5"/>
      <c r="AH80" s="12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W80" s="1"/>
      <c r="AX80" s="1"/>
      <c r="BA80" s="10"/>
      <c r="BB80" s="10"/>
    </row>
    <row r="81" spans="14:54" ht="12.75"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5"/>
      <c r="AF81" s="5"/>
      <c r="AH81" s="12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W81" s="1"/>
      <c r="AX81" s="1"/>
      <c r="BA81" s="10"/>
      <c r="BB81" s="10"/>
    </row>
    <row r="82" spans="14:54" ht="12.75"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5"/>
      <c r="AF82" s="5"/>
      <c r="AH82" s="12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W82" s="1"/>
      <c r="AX82" s="1"/>
      <c r="BA82" s="10"/>
      <c r="BB82" s="10"/>
    </row>
    <row r="83" spans="14:54" ht="12.75"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5"/>
      <c r="AF83" s="5"/>
      <c r="AH83" s="12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W83" s="1"/>
      <c r="AX83" s="1"/>
      <c r="BA83" s="10"/>
      <c r="BB83" s="10"/>
    </row>
    <row r="84" spans="14:54" ht="12.75"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5"/>
      <c r="AF84" s="5"/>
      <c r="AH84" s="12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W84" s="1"/>
      <c r="AX84" s="1"/>
      <c r="BA84" s="10"/>
      <c r="BB84" s="10"/>
    </row>
    <row r="85" spans="14:54" ht="12.75"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5"/>
      <c r="AF85" s="5"/>
      <c r="AH85" s="12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W85" s="1"/>
      <c r="AX85" s="1"/>
      <c r="BA85" s="10"/>
      <c r="BB85" s="10"/>
    </row>
    <row r="86" spans="14:54" ht="12.75"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5"/>
      <c r="AF86" s="5"/>
      <c r="AH86" s="12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W86" s="1"/>
      <c r="AX86" s="1"/>
      <c r="BA86" s="10"/>
      <c r="BB86" s="10"/>
    </row>
    <row r="87" spans="14:54" ht="12.75"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5"/>
      <c r="AF87" s="5"/>
      <c r="AH87" s="12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W87" s="1"/>
      <c r="AX87" s="1"/>
      <c r="BA87" s="10"/>
      <c r="BB87" s="10"/>
    </row>
    <row r="88" spans="14:54" ht="12.75"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5"/>
      <c r="AF88" s="5"/>
      <c r="AH88" s="12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W88" s="1"/>
      <c r="AX88" s="1"/>
      <c r="BA88" s="10"/>
      <c r="BB88" s="10"/>
    </row>
    <row r="89" spans="14:54" ht="12.75"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5"/>
      <c r="AF89" s="5"/>
      <c r="AH89" s="12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W89" s="1"/>
      <c r="AX89" s="1"/>
      <c r="BA89" s="10"/>
      <c r="BB89" s="10"/>
    </row>
    <row r="90" spans="14:54" ht="12.75"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5"/>
      <c r="AF90" s="5"/>
      <c r="AH90" s="12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W90" s="1"/>
      <c r="AX90" s="1"/>
      <c r="BA90" s="10"/>
      <c r="BB90" s="10"/>
    </row>
    <row r="91" spans="14:54" ht="12.75"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5"/>
      <c r="AF91" s="5"/>
      <c r="AH91" s="12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W91" s="1"/>
      <c r="AX91" s="1"/>
      <c r="BA91" s="10"/>
      <c r="BB91" s="10"/>
    </row>
    <row r="92" spans="14:54" ht="12.75"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5"/>
      <c r="AF92" s="5"/>
      <c r="AH92" s="12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W92" s="1"/>
      <c r="AX92" s="1"/>
      <c r="BA92" s="10"/>
      <c r="BB92" s="10"/>
    </row>
    <row r="93" spans="14:54" ht="12.75"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5"/>
      <c r="AF93" s="5"/>
      <c r="AH93" s="12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W93" s="1"/>
      <c r="AX93" s="1"/>
      <c r="BA93" s="10"/>
      <c r="BB93" s="10"/>
    </row>
    <row r="94" spans="14:54" ht="12.75"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5"/>
      <c r="AF94" s="5"/>
      <c r="AH94" s="1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W94" s="1"/>
      <c r="AX94" s="1"/>
      <c r="BA94" s="10"/>
      <c r="BB94" s="10"/>
    </row>
    <row r="95" spans="14:54" ht="12.75"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5"/>
      <c r="AF95" s="5"/>
      <c r="AH95" s="12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W95" s="1"/>
      <c r="AX95" s="1"/>
      <c r="BA95" s="10"/>
      <c r="BB95" s="10"/>
    </row>
    <row r="96" spans="14:54" ht="12.75"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5"/>
      <c r="AF96" s="5"/>
      <c r="AH96" s="12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W96" s="1"/>
      <c r="AX96" s="1"/>
      <c r="BA96" s="10"/>
      <c r="BB96" s="10"/>
    </row>
    <row r="97" spans="14:54" ht="12.75"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5"/>
      <c r="AF97" s="5"/>
      <c r="AH97" s="12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W97" s="1"/>
      <c r="AX97" s="1"/>
      <c r="BA97" s="10"/>
      <c r="BB97" s="10"/>
    </row>
    <row r="98" spans="14:54" ht="13.5" thickBot="1"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5"/>
      <c r="AF98" s="5"/>
      <c r="AH98" s="12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W98" s="1"/>
      <c r="AX98" s="1"/>
      <c r="BA98" s="10"/>
      <c r="BB98" s="10"/>
    </row>
    <row r="99" spans="2:54" ht="14.25" thickBot="1" thickTop="1">
      <c r="B99" s="39" t="s">
        <v>0</v>
      </c>
      <c r="C99" s="40"/>
      <c r="D99" s="40"/>
      <c r="E99" s="40"/>
      <c r="F99" s="41"/>
      <c r="G99" s="15" t="s">
        <v>1</v>
      </c>
      <c r="H99" s="39" t="s">
        <v>2</v>
      </c>
      <c r="I99" s="41"/>
      <c r="J99" s="39" t="s">
        <v>3</v>
      </c>
      <c r="K99" s="40"/>
      <c r="L99" s="40"/>
      <c r="M99" s="41"/>
      <c r="N99" s="15" t="s">
        <v>4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5"/>
      <c r="AF99" s="5"/>
      <c r="AH99" s="12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W99" s="1"/>
      <c r="AX99" s="1"/>
      <c r="BA99" s="10"/>
      <c r="BB99" s="10"/>
    </row>
    <row r="100" spans="2:54" ht="14.25" thickBot="1" thickTop="1">
      <c r="B100" s="15">
        <v>1</v>
      </c>
      <c r="C100" s="15">
        <v>2</v>
      </c>
      <c r="D100" s="15">
        <v>3</v>
      </c>
      <c r="E100" s="15">
        <v>4</v>
      </c>
      <c r="F100" s="15">
        <v>5</v>
      </c>
      <c r="G100" s="15">
        <v>6</v>
      </c>
      <c r="H100" s="15">
        <v>7</v>
      </c>
      <c r="I100" s="15">
        <v>8</v>
      </c>
      <c r="J100" s="15">
        <v>9</v>
      </c>
      <c r="K100" s="15">
        <v>10</v>
      </c>
      <c r="L100" s="15">
        <v>11</v>
      </c>
      <c r="M100" s="15">
        <v>12</v>
      </c>
      <c r="N100" s="16">
        <v>13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5"/>
      <c r="AF100" s="5"/>
      <c r="AH100" s="12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W100" s="1"/>
      <c r="AX100" s="1"/>
      <c r="BA100" s="10"/>
      <c r="BB100" s="10"/>
    </row>
    <row r="101" spans="2:66" ht="21" customHeight="1" thickBot="1" thickTop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7">
        <f>IF(AE101&gt;0,(VLOOKUP($AH101,input!$AW$11:$AX$115,2)),"")</f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5">
        <f aca="true" t="shared" si="0" ref="AE101:AE120">SUM(AI101:AT101)</f>
        <v>0</v>
      </c>
      <c r="AF101" s="5">
        <f aca="true" t="shared" si="1" ref="AF101:AF120">AE101/17</f>
        <v>0</v>
      </c>
      <c r="AG101" s="1">
        <f aca="true" t="shared" si="2" ref="AG101:AG120">INT(AF101)</f>
        <v>0</v>
      </c>
      <c r="AH101" s="12">
        <f aca="true" t="shared" si="3" ref="AH101:AH120">ROUND((AF101-AG101)*17,0)</f>
        <v>0</v>
      </c>
      <c r="AI101" s="4">
        <f>IF($B101&lt;=10,$B101*16,VLOOKUP($B101,input!$BA$11:$BN$124,3))</f>
        <v>0</v>
      </c>
      <c r="AJ101" s="4">
        <f>IF($C101&lt;=10,$C101*15,VLOOKUP($C101,input!$BA$11:$BN$124,4))</f>
        <v>0</v>
      </c>
      <c r="AK101" s="4">
        <f>$D101*14</f>
        <v>0</v>
      </c>
      <c r="AL101" s="4">
        <f>$E101*13</f>
        <v>0</v>
      </c>
      <c r="AM101" s="4">
        <f>$F101*12</f>
        <v>0</v>
      </c>
      <c r="AN101" s="4">
        <f>IF($G101&lt;=10,$G101*11,VLOOKUP($G101,input!$BA$11:$BN$124,8))</f>
        <v>0</v>
      </c>
      <c r="AO101" s="4">
        <f>$H101*10</f>
        <v>0</v>
      </c>
      <c r="AP101" s="4">
        <f>$I101*9</f>
        <v>0</v>
      </c>
      <c r="AQ101" s="4">
        <f>$J101*8</f>
        <v>0</v>
      </c>
      <c r="AR101" s="4">
        <f>$K101*7</f>
        <v>0</v>
      </c>
      <c r="AS101" s="4">
        <f>$L101*6</f>
        <v>0</v>
      </c>
      <c r="AT101" s="4">
        <f>$M101*5</f>
        <v>0</v>
      </c>
      <c r="AW101" s="1">
        <v>2</v>
      </c>
      <c r="AX101" s="1" t="s">
        <v>10</v>
      </c>
      <c r="BA101" s="10" t="s">
        <v>10</v>
      </c>
      <c r="BB101" s="10">
        <v>3</v>
      </c>
      <c r="BC101" s="2">
        <f aca="true" t="shared" si="4" ref="BC101:BC124">$BB101*16</f>
        <v>48</v>
      </c>
      <c r="BD101" s="2">
        <f aca="true" t="shared" si="5" ref="BD101:BD124">$BB101*15</f>
        <v>45</v>
      </c>
      <c r="BE101" s="2">
        <f aca="true" t="shared" si="6" ref="BE101:BE124">$BB101*14</f>
        <v>42</v>
      </c>
      <c r="BF101" s="2">
        <f aca="true" t="shared" si="7" ref="BF101:BF124">$BB101*13</f>
        <v>39</v>
      </c>
      <c r="BG101" s="2">
        <f aca="true" t="shared" si="8" ref="BG101:BG124">$BB101*12</f>
        <v>36</v>
      </c>
      <c r="BH101" s="2">
        <f aca="true" t="shared" si="9" ref="BH101:BH124">$BB101*11</f>
        <v>33</v>
      </c>
      <c r="BI101" s="2">
        <f aca="true" t="shared" si="10" ref="BI101:BI124">$BB101*10</f>
        <v>30</v>
      </c>
      <c r="BJ101" s="2">
        <f aca="true" t="shared" si="11" ref="BJ101:BJ124">$BB101*9</f>
        <v>27</v>
      </c>
      <c r="BK101" s="2">
        <f aca="true" t="shared" si="12" ref="BK101:BK124">$BB101*8</f>
        <v>24</v>
      </c>
      <c r="BL101" s="2">
        <f aca="true" t="shared" si="13" ref="BL101:BL124">$BB101*7</f>
        <v>21</v>
      </c>
      <c r="BM101" s="2">
        <f aca="true" t="shared" si="14" ref="BM101:BM124">$BB101*6</f>
        <v>18</v>
      </c>
      <c r="BN101" s="2">
        <f aca="true" t="shared" si="15" ref="BN101:BN124">$BB101*5</f>
        <v>15</v>
      </c>
    </row>
    <row r="102" spans="2:66" ht="21" customHeight="1" thickBot="1" thickTop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7">
        <f>IF(AE102&gt;0,(VLOOKUP($AH102,input!$AW$11:$AX$115,2)),"")</f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5">
        <f t="shared" si="0"/>
        <v>0</v>
      </c>
      <c r="AF102" s="5">
        <f t="shared" si="1"/>
        <v>0</v>
      </c>
      <c r="AG102" s="1">
        <f t="shared" si="2"/>
        <v>0</v>
      </c>
      <c r="AH102" s="12">
        <f t="shared" si="3"/>
        <v>0</v>
      </c>
      <c r="AI102" s="4">
        <f>IF($B102&lt;=10,$B102*16,VLOOKUP($B102,input!$BA$11:$BN$124,3))</f>
        <v>0</v>
      </c>
      <c r="AJ102" s="4">
        <f>IF($C102&lt;=10,$C102*15,VLOOKUP($C102,input!$BA$11:$BN$124,4))</f>
        <v>0</v>
      </c>
      <c r="AK102" s="4">
        <f>$D102*14</f>
        <v>0</v>
      </c>
      <c r="AL102" s="4">
        <f>$E102*13</f>
        <v>0</v>
      </c>
      <c r="AM102" s="4">
        <f>$F102*12</f>
        <v>0</v>
      </c>
      <c r="AN102" s="4">
        <f>IF($G102&lt;=10,$G102*11,VLOOKUP($G102,input!$BA$11:$BN$124,8))</f>
        <v>0</v>
      </c>
      <c r="AO102" s="4">
        <f>$H102*10</f>
        <v>0</v>
      </c>
      <c r="AP102" s="4">
        <f>$I102*9</f>
        <v>0</v>
      </c>
      <c r="AQ102" s="4">
        <f>$J102*8</f>
        <v>0</v>
      </c>
      <c r="AR102" s="4">
        <f>$K102*7</f>
        <v>0</v>
      </c>
      <c r="AS102" s="4">
        <f>$L102*6</f>
        <v>0</v>
      </c>
      <c r="AT102" s="4">
        <f>$M102*5</f>
        <v>0</v>
      </c>
      <c r="AW102" s="1">
        <v>3</v>
      </c>
      <c r="AX102" s="1" t="s">
        <v>11</v>
      </c>
      <c r="BA102" s="10" t="s">
        <v>11</v>
      </c>
      <c r="BB102" s="10">
        <v>4</v>
      </c>
      <c r="BC102" s="2">
        <f t="shared" si="4"/>
        <v>64</v>
      </c>
      <c r="BD102" s="2">
        <f t="shared" si="5"/>
        <v>60</v>
      </c>
      <c r="BE102" s="2">
        <f t="shared" si="6"/>
        <v>56</v>
      </c>
      <c r="BF102" s="2">
        <f t="shared" si="7"/>
        <v>52</v>
      </c>
      <c r="BG102" s="2">
        <f t="shared" si="8"/>
        <v>48</v>
      </c>
      <c r="BH102" s="2">
        <f t="shared" si="9"/>
        <v>44</v>
      </c>
      <c r="BI102" s="2">
        <f t="shared" si="10"/>
        <v>40</v>
      </c>
      <c r="BJ102" s="2">
        <f t="shared" si="11"/>
        <v>36</v>
      </c>
      <c r="BK102" s="2">
        <f t="shared" si="12"/>
        <v>32</v>
      </c>
      <c r="BL102" s="2">
        <f t="shared" si="13"/>
        <v>28</v>
      </c>
      <c r="BM102" s="2">
        <f t="shared" si="14"/>
        <v>24</v>
      </c>
      <c r="BN102" s="2">
        <f t="shared" si="15"/>
        <v>20</v>
      </c>
    </row>
    <row r="103" spans="2:66" ht="21" customHeight="1" thickBot="1" thickTop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7">
        <f>IF(AE103&gt;0,(VLOOKUP($AH103,input!$AW$11:$AX$115,2)),"")</f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5">
        <f t="shared" si="0"/>
        <v>0</v>
      </c>
      <c r="AF103" s="5">
        <f t="shared" si="1"/>
        <v>0</v>
      </c>
      <c r="AG103" s="1">
        <f t="shared" si="2"/>
        <v>0</v>
      </c>
      <c r="AH103" s="12">
        <f t="shared" si="3"/>
        <v>0</v>
      </c>
      <c r="AI103" s="4">
        <f>IF($B103&lt;=10,$B103*16,VLOOKUP($B103,input!$BA$11:$BN$124,3))</f>
        <v>0</v>
      </c>
      <c r="AJ103" s="4">
        <f>IF($C103&lt;=10,$C103*15,VLOOKUP($C103,input!$BA$11:$BN$124,4))</f>
        <v>0</v>
      </c>
      <c r="AK103" s="4">
        <f aca="true" t="shared" si="16" ref="AK103:AK120">$D103*14</f>
        <v>0</v>
      </c>
      <c r="AL103" s="4">
        <f aca="true" t="shared" si="17" ref="AL103:AL120">$E103*13</f>
        <v>0</v>
      </c>
      <c r="AM103" s="4">
        <f aca="true" t="shared" si="18" ref="AM103:AM120">$F103*12</f>
        <v>0</v>
      </c>
      <c r="AN103" s="4">
        <f>IF($G103&lt;=10,$G103*11,VLOOKUP($G103,input!$BA$11:$BN$124,8))</f>
        <v>0</v>
      </c>
      <c r="AO103" s="4">
        <f aca="true" t="shared" si="19" ref="AO103:AO120">$H103*10</f>
        <v>0</v>
      </c>
      <c r="AP103" s="4">
        <f aca="true" t="shared" si="20" ref="AP103:AP120">$I103*9</f>
        <v>0</v>
      </c>
      <c r="AQ103" s="4">
        <f aca="true" t="shared" si="21" ref="AQ103:AQ120">$J103*8</f>
        <v>0</v>
      </c>
      <c r="AR103" s="4">
        <f aca="true" t="shared" si="22" ref="AR103:AR120">$K103*7</f>
        <v>0</v>
      </c>
      <c r="AS103" s="4">
        <f aca="true" t="shared" si="23" ref="AS103:AS120">$L103*6</f>
        <v>0</v>
      </c>
      <c r="AT103" s="4">
        <f aca="true" t="shared" si="24" ref="AT103:AT120">$M103*5</f>
        <v>0</v>
      </c>
      <c r="AW103" s="1">
        <v>4</v>
      </c>
      <c r="AX103" s="1" t="s">
        <v>12</v>
      </c>
      <c r="BA103" s="10" t="s">
        <v>12</v>
      </c>
      <c r="BB103" s="10">
        <v>5</v>
      </c>
      <c r="BC103" s="2">
        <f t="shared" si="4"/>
        <v>80</v>
      </c>
      <c r="BD103" s="2">
        <f t="shared" si="5"/>
        <v>75</v>
      </c>
      <c r="BE103" s="2">
        <f t="shared" si="6"/>
        <v>70</v>
      </c>
      <c r="BF103" s="2">
        <f t="shared" si="7"/>
        <v>65</v>
      </c>
      <c r="BG103" s="2">
        <f t="shared" si="8"/>
        <v>60</v>
      </c>
      <c r="BH103" s="2">
        <f t="shared" si="9"/>
        <v>55</v>
      </c>
      <c r="BI103" s="2">
        <f t="shared" si="10"/>
        <v>50</v>
      </c>
      <c r="BJ103" s="2">
        <f t="shared" si="11"/>
        <v>45</v>
      </c>
      <c r="BK103" s="2">
        <f t="shared" si="12"/>
        <v>40</v>
      </c>
      <c r="BL103" s="2">
        <f t="shared" si="13"/>
        <v>35</v>
      </c>
      <c r="BM103" s="2">
        <f t="shared" si="14"/>
        <v>30</v>
      </c>
      <c r="BN103" s="2">
        <f t="shared" si="15"/>
        <v>25</v>
      </c>
    </row>
    <row r="104" spans="2:66" ht="21" customHeight="1" thickBot="1" thickTop="1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7">
        <f>IF(AE104&gt;0,(VLOOKUP($AH104,input!$AW$11:$AX$115,2)),"")</f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5">
        <f t="shared" si="0"/>
        <v>0</v>
      </c>
      <c r="AF104" s="5">
        <f t="shared" si="1"/>
        <v>0</v>
      </c>
      <c r="AG104" s="1">
        <f t="shared" si="2"/>
        <v>0</v>
      </c>
      <c r="AH104" s="12">
        <f t="shared" si="3"/>
        <v>0</v>
      </c>
      <c r="AI104" s="4">
        <f>IF($B104&lt;=10,$B104*16,VLOOKUP($B104,input!$BA$11:$BN$124,3))</f>
        <v>0</v>
      </c>
      <c r="AJ104" s="4">
        <f>IF($C104&lt;=10,$C104*15,VLOOKUP($C104,input!$BA$11:$BN$124,4))</f>
        <v>0</v>
      </c>
      <c r="AK104" s="4">
        <f t="shared" si="16"/>
        <v>0</v>
      </c>
      <c r="AL104" s="4">
        <f t="shared" si="17"/>
        <v>0</v>
      </c>
      <c r="AM104" s="4">
        <f t="shared" si="18"/>
        <v>0</v>
      </c>
      <c r="AN104" s="4">
        <f>IF($G104&lt;=10,$G104*11,VLOOKUP($G104,input!$BA$11:$BN$124,8))</f>
        <v>0</v>
      </c>
      <c r="AO104" s="4">
        <f t="shared" si="19"/>
        <v>0</v>
      </c>
      <c r="AP104" s="4">
        <f t="shared" si="20"/>
        <v>0</v>
      </c>
      <c r="AQ104" s="4">
        <f t="shared" si="21"/>
        <v>0</v>
      </c>
      <c r="AR104" s="4">
        <f t="shared" si="22"/>
        <v>0</v>
      </c>
      <c r="AS104" s="4">
        <f t="shared" si="23"/>
        <v>0</v>
      </c>
      <c r="AT104" s="4">
        <f t="shared" si="24"/>
        <v>0</v>
      </c>
      <c r="AW104" s="1">
        <v>5</v>
      </c>
      <c r="AX104" s="1" t="s">
        <v>13</v>
      </c>
      <c r="BA104" s="10" t="s">
        <v>13</v>
      </c>
      <c r="BB104" s="10">
        <v>6</v>
      </c>
      <c r="BC104" s="2">
        <f t="shared" si="4"/>
        <v>96</v>
      </c>
      <c r="BD104" s="2">
        <f t="shared" si="5"/>
        <v>90</v>
      </c>
      <c r="BE104" s="2">
        <f t="shared" si="6"/>
        <v>84</v>
      </c>
      <c r="BF104" s="2">
        <f t="shared" si="7"/>
        <v>78</v>
      </c>
      <c r="BG104" s="2">
        <f t="shared" si="8"/>
        <v>72</v>
      </c>
      <c r="BH104" s="2">
        <f t="shared" si="9"/>
        <v>66</v>
      </c>
      <c r="BI104" s="2">
        <f t="shared" si="10"/>
        <v>60</v>
      </c>
      <c r="BJ104" s="2">
        <f t="shared" si="11"/>
        <v>54</v>
      </c>
      <c r="BK104" s="2">
        <f t="shared" si="12"/>
        <v>48</v>
      </c>
      <c r="BL104" s="2">
        <f t="shared" si="13"/>
        <v>42</v>
      </c>
      <c r="BM104" s="2">
        <f t="shared" si="14"/>
        <v>36</v>
      </c>
      <c r="BN104" s="2">
        <f t="shared" si="15"/>
        <v>30</v>
      </c>
    </row>
    <row r="105" spans="2:66" ht="21" customHeight="1" thickBot="1" thickTop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7">
        <f>IF(AE105&gt;0,(VLOOKUP($AH105,input!$AW$11:$AX$115,2)),"")</f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5">
        <f t="shared" si="0"/>
        <v>0</v>
      </c>
      <c r="AF105" s="5">
        <f t="shared" si="1"/>
        <v>0</v>
      </c>
      <c r="AG105" s="1">
        <f t="shared" si="2"/>
        <v>0</v>
      </c>
      <c r="AH105" s="12">
        <f t="shared" si="3"/>
        <v>0</v>
      </c>
      <c r="AI105" s="4">
        <f>IF($B105&lt;=10,$B105*16,VLOOKUP($B105,input!$BA$11:$BN$124,3))</f>
        <v>0</v>
      </c>
      <c r="AJ105" s="4">
        <f>IF($C105&lt;=10,$C105*15,VLOOKUP($C105,input!$BA$11:$BN$124,4))</f>
        <v>0</v>
      </c>
      <c r="AK105" s="4">
        <f t="shared" si="16"/>
        <v>0</v>
      </c>
      <c r="AL105" s="4">
        <f t="shared" si="17"/>
        <v>0</v>
      </c>
      <c r="AM105" s="4">
        <f t="shared" si="18"/>
        <v>0</v>
      </c>
      <c r="AN105" s="4">
        <f>IF($G105&lt;=10,$G105*11,VLOOKUP($G105,input!$BA$11:$BN$124,8))</f>
        <v>0</v>
      </c>
      <c r="AO105" s="4">
        <f t="shared" si="19"/>
        <v>0</v>
      </c>
      <c r="AP105" s="4">
        <f t="shared" si="20"/>
        <v>0</v>
      </c>
      <c r="AQ105" s="4">
        <f t="shared" si="21"/>
        <v>0</v>
      </c>
      <c r="AR105" s="4">
        <f t="shared" si="22"/>
        <v>0</v>
      </c>
      <c r="AS105" s="4">
        <f t="shared" si="23"/>
        <v>0</v>
      </c>
      <c r="AT105" s="4">
        <f t="shared" si="24"/>
        <v>0</v>
      </c>
      <c r="AW105" s="1">
        <v>6</v>
      </c>
      <c r="AX105" s="1" t="s">
        <v>14</v>
      </c>
      <c r="BA105" s="10" t="s">
        <v>14</v>
      </c>
      <c r="BB105" s="10">
        <v>7</v>
      </c>
      <c r="BC105" s="2">
        <f t="shared" si="4"/>
        <v>112</v>
      </c>
      <c r="BD105" s="2">
        <f t="shared" si="5"/>
        <v>105</v>
      </c>
      <c r="BE105" s="2">
        <f t="shared" si="6"/>
        <v>98</v>
      </c>
      <c r="BF105" s="2">
        <f t="shared" si="7"/>
        <v>91</v>
      </c>
      <c r="BG105" s="2">
        <f t="shared" si="8"/>
        <v>84</v>
      </c>
      <c r="BH105" s="2">
        <f t="shared" si="9"/>
        <v>77</v>
      </c>
      <c r="BI105" s="2">
        <f t="shared" si="10"/>
        <v>70</v>
      </c>
      <c r="BJ105" s="2">
        <f t="shared" si="11"/>
        <v>63</v>
      </c>
      <c r="BK105" s="2">
        <f t="shared" si="12"/>
        <v>56</v>
      </c>
      <c r="BL105" s="2">
        <f t="shared" si="13"/>
        <v>49</v>
      </c>
      <c r="BM105" s="2">
        <f t="shared" si="14"/>
        <v>42</v>
      </c>
      <c r="BN105" s="2">
        <f t="shared" si="15"/>
        <v>35</v>
      </c>
    </row>
    <row r="106" spans="2:66" ht="21" customHeight="1" thickBot="1" thickTop="1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7">
        <f>IF(AE106&gt;0,(VLOOKUP($AH106,input!$AW$11:$AX$115,2)),"")</f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5">
        <f t="shared" si="0"/>
        <v>0</v>
      </c>
      <c r="AF106" s="5">
        <f t="shared" si="1"/>
        <v>0</v>
      </c>
      <c r="AG106" s="1">
        <f t="shared" si="2"/>
        <v>0</v>
      </c>
      <c r="AH106" s="12">
        <f t="shared" si="3"/>
        <v>0</v>
      </c>
      <c r="AI106" s="4">
        <f>IF($B106&lt;=10,$B106*16,VLOOKUP($B106,input!$BA$11:$BN$124,3))</f>
        <v>0</v>
      </c>
      <c r="AJ106" s="4">
        <f>IF($C106&lt;=10,$C106*15,VLOOKUP($C106,input!$BA$11:$BN$124,4))</f>
        <v>0</v>
      </c>
      <c r="AK106" s="4">
        <f t="shared" si="16"/>
        <v>0</v>
      </c>
      <c r="AL106" s="4">
        <f t="shared" si="17"/>
        <v>0</v>
      </c>
      <c r="AM106" s="4">
        <f t="shared" si="18"/>
        <v>0</v>
      </c>
      <c r="AN106" s="4">
        <f>IF($G106&lt;=10,$G106*11,VLOOKUP($G106,input!$BA$11:$BN$124,8))</f>
        <v>0</v>
      </c>
      <c r="AO106" s="4">
        <f t="shared" si="19"/>
        <v>0</v>
      </c>
      <c r="AP106" s="4">
        <f t="shared" si="20"/>
        <v>0</v>
      </c>
      <c r="AQ106" s="4">
        <f t="shared" si="21"/>
        <v>0</v>
      </c>
      <c r="AR106" s="4">
        <f t="shared" si="22"/>
        <v>0</v>
      </c>
      <c r="AS106" s="4">
        <f t="shared" si="23"/>
        <v>0</v>
      </c>
      <c r="AT106" s="4">
        <f t="shared" si="24"/>
        <v>0</v>
      </c>
      <c r="AW106" s="1">
        <v>7</v>
      </c>
      <c r="AX106" s="1" t="s">
        <v>15</v>
      </c>
      <c r="BA106" s="10" t="s">
        <v>15</v>
      </c>
      <c r="BB106" s="10">
        <v>8</v>
      </c>
      <c r="BC106" s="2">
        <f t="shared" si="4"/>
        <v>128</v>
      </c>
      <c r="BD106" s="2">
        <f t="shared" si="5"/>
        <v>120</v>
      </c>
      <c r="BE106" s="2">
        <f t="shared" si="6"/>
        <v>112</v>
      </c>
      <c r="BF106" s="2">
        <f t="shared" si="7"/>
        <v>104</v>
      </c>
      <c r="BG106" s="2">
        <f t="shared" si="8"/>
        <v>96</v>
      </c>
      <c r="BH106" s="2">
        <f t="shared" si="9"/>
        <v>88</v>
      </c>
      <c r="BI106" s="2">
        <f t="shared" si="10"/>
        <v>80</v>
      </c>
      <c r="BJ106" s="2">
        <f t="shared" si="11"/>
        <v>72</v>
      </c>
      <c r="BK106" s="2">
        <f t="shared" si="12"/>
        <v>64</v>
      </c>
      <c r="BL106" s="2">
        <f t="shared" si="13"/>
        <v>56</v>
      </c>
      <c r="BM106" s="2">
        <f t="shared" si="14"/>
        <v>48</v>
      </c>
      <c r="BN106" s="2">
        <f t="shared" si="15"/>
        <v>40</v>
      </c>
    </row>
    <row r="107" spans="2:66" ht="21" customHeight="1" thickBot="1" thickTop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7">
        <f>IF(AE107&gt;0,(VLOOKUP($AH107,input!$AW$11:$AX$115,2)),"")</f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5">
        <f t="shared" si="0"/>
        <v>0</v>
      </c>
      <c r="AF107" s="5">
        <f t="shared" si="1"/>
        <v>0</v>
      </c>
      <c r="AG107" s="1">
        <f t="shared" si="2"/>
        <v>0</v>
      </c>
      <c r="AH107" s="12">
        <f t="shared" si="3"/>
        <v>0</v>
      </c>
      <c r="AI107" s="4">
        <f>IF($B107&lt;=10,$B107*16,VLOOKUP($B107,input!$BA$11:$BN$124,3))</f>
        <v>0</v>
      </c>
      <c r="AJ107" s="4">
        <f>IF($C107&lt;=10,$C107*15,VLOOKUP($C107,input!$BA$11:$BN$124,4))</f>
        <v>0</v>
      </c>
      <c r="AK107" s="4">
        <f t="shared" si="16"/>
        <v>0</v>
      </c>
      <c r="AL107" s="4">
        <f t="shared" si="17"/>
        <v>0</v>
      </c>
      <c r="AM107" s="4">
        <f t="shared" si="18"/>
        <v>0</v>
      </c>
      <c r="AN107" s="4">
        <f>IF($G107&lt;=10,$G107*11,VLOOKUP($G107,input!$BA$11:$BN$124,8))</f>
        <v>0</v>
      </c>
      <c r="AO107" s="4">
        <f t="shared" si="19"/>
        <v>0</v>
      </c>
      <c r="AP107" s="4">
        <f t="shared" si="20"/>
        <v>0</v>
      </c>
      <c r="AQ107" s="4">
        <f t="shared" si="21"/>
        <v>0</v>
      </c>
      <c r="AR107" s="4">
        <f t="shared" si="22"/>
        <v>0</v>
      </c>
      <c r="AS107" s="4">
        <f t="shared" si="23"/>
        <v>0</v>
      </c>
      <c r="AT107" s="4">
        <f t="shared" si="24"/>
        <v>0</v>
      </c>
      <c r="AW107" s="1">
        <v>8</v>
      </c>
      <c r="AX107" s="1" t="s">
        <v>16</v>
      </c>
      <c r="BA107" s="10" t="s">
        <v>17</v>
      </c>
      <c r="BB107" s="10">
        <v>9</v>
      </c>
      <c r="BC107" s="2">
        <f t="shared" si="4"/>
        <v>144</v>
      </c>
      <c r="BD107" s="2">
        <f t="shared" si="5"/>
        <v>135</v>
      </c>
      <c r="BE107" s="2">
        <f t="shared" si="6"/>
        <v>126</v>
      </c>
      <c r="BF107" s="2">
        <f t="shared" si="7"/>
        <v>117</v>
      </c>
      <c r="BG107" s="2">
        <f t="shared" si="8"/>
        <v>108</v>
      </c>
      <c r="BH107" s="2">
        <f t="shared" si="9"/>
        <v>99</v>
      </c>
      <c r="BI107" s="2">
        <f t="shared" si="10"/>
        <v>90</v>
      </c>
      <c r="BJ107" s="2">
        <f t="shared" si="11"/>
        <v>81</v>
      </c>
      <c r="BK107" s="2">
        <f t="shared" si="12"/>
        <v>72</v>
      </c>
      <c r="BL107" s="2">
        <f t="shared" si="13"/>
        <v>63</v>
      </c>
      <c r="BM107" s="2">
        <f t="shared" si="14"/>
        <v>54</v>
      </c>
      <c r="BN107" s="2">
        <f t="shared" si="15"/>
        <v>45</v>
      </c>
    </row>
    <row r="108" spans="2:66" ht="21" customHeight="1" thickBot="1" thickTop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7">
        <f>IF(AE108&gt;0,(VLOOKUP($AH108,input!$AW$11:$AX$115,2)),"")</f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5">
        <f t="shared" si="0"/>
        <v>0</v>
      </c>
      <c r="AF108" s="5">
        <f t="shared" si="1"/>
        <v>0</v>
      </c>
      <c r="AG108" s="1">
        <f t="shared" si="2"/>
        <v>0</v>
      </c>
      <c r="AH108" s="12">
        <f t="shared" si="3"/>
        <v>0</v>
      </c>
      <c r="AI108" s="4">
        <f>IF($B108&lt;=10,$B108*16,VLOOKUP($B108,input!$BA$11:$BN$124,3))</f>
        <v>0</v>
      </c>
      <c r="AJ108" s="4">
        <f>IF($C108&lt;=10,$C108*15,VLOOKUP($C108,input!$BA$11:$BN$124,4))</f>
        <v>0</v>
      </c>
      <c r="AK108" s="4">
        <f t="shared" si="16"/>
        <v>0</v>
      </c>
      <c r="AL108" s="4">
        <f t="shared" si="17"/>
        <v>0</v>
      </c>
      <c r="AM108" s="4">
        <f t="shared" si="18"/>
        <v>0</v>
      </c>
      <c r="AN108" s="4">
        <f>IF($G108&lt;=10,$G108*11,VLOOKUP($G108,input!$BA$11:$BN$124,8))</f>
        <v>0</v>
      </c>
      <c r="AO108" s="4">
        <f t="shared" si="19"/>
        <v>0</v>
      </c>
      <c r="AP108" s="4">
        <f t="shared" si="20"/>
        <v>0</v>
      </c>
      <c r="AQ108" s="4">
        <f t="shared" si="21"/>
        <v>0</v>
      </c>
      <c r="AR108" s="4">
        <f t="shared" si="22"/>
        <v>0</v>
      </c>
      <c r="AS108" s="4">
        <f t="shared" si="23"/>
        <v>0</v>
      </c>
      <c r="AT108" s="4">
        <f t="shared" si="24"/>
        <v>0</v>
      </c>
      <c r="AW108" s="1">
        <v>9</v>
      </c>
      <c r="AX108" s="1" t="s">
        <v>18</v>
      </c>
      <c r="BA108" s="10" t="s">
        <v>19</v>
      </c>
      <c r="BB108" s="10">
        <v>10</v>
      </c>
      <c r="BC108" s="2">
        <f t="shared" si="4"/>
        <v>160</v>
      </c>
      <c r="BD108" s="2">
        <f t="shared" si="5"/>
        <v>150</v>
      </c>
      <c r="BE108" s="2">
        <f t="shared" si="6"/>
        <v>140</v>
      </c>
      <c r="BF108" s="2">
        <f t="shared" si="7"/>
        <v>130</v>
      </c>
      <c r="BG108" s="2">
        <f t="shared" si="8"/>
        <v>120</v>
      </c>
      <c r="BH108" s="2">
        <f t="shared" si="9"/>
        <v>110</v>
      </c>
      <c r="BI108" s="2">
        <f t="shared" si="10"/>
        <v>100</v>
      </c>
      <c r="BJ108" s="2">
        <f t="shared" si="11"/>
        <v>90</v>
      </c>
      <c r="BK108" s="2">
        <f t="shared" si="12"/>
        <v>80</v>
      </c>
      <c r="BL108" s="2">
        <f t="shared" si="13"/>
        <v>70</v>
      </c>
      <c r="BM108" s="2">
        <f t="shared" si="14"/>
        <v>60</v>
      </c>
      <c r="BN108" s="2">
        <f t="shared" si="15"/>
        <v>50</v>
      </c>
    </row>
    <row r="109" spans="2:66" ht="21" customHeight="1" thickBot="1" thickTop="1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7">
        <f>IF(AE109&gt;0,(VLOOKUP($AH109,input!$AW$11:$AX$115,2)),"")</f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5">
        <f t="shared" si="0"/>
        <v>0</v>
      </c>
      <c r="AF109" s="5">
        <f t="shared" si="1"/>
        <v>0</v>
      </c>
      <c r="AG109" s="1">
        <f t="shared" si="2"/>
        <v>0</v>
      </c>
      <c r="AH109" s="12">
        <f t="shared" si="3"/>
        <v>0</v>
      </c>
      <c r="AI109" s="4">
        <f>IF($B109&lt;=10,$B109*16,VLOOKUP($B109,input!$BA$11:$BN$124,3))</f>
        <v>0</v>
      </c>
      <c r="AJ109" s="4">
        <f>IF($C109&lt;=10,$C109*15,VLOOKUP($C109,input!$BA$11:$BN$124,4))</f>
        <v>0</v>
      </c>
      <c r="AK109" s="4">
        <f t="shared" si="16"/>
        <v>0</v>
      </c>
      <c r="AL109" s="4">
        <f t="shared" si="17"/>
        <v>0</v>
      </c>
      <c r="AM109" s="4">
        <f t="shared" si="18"/>
        <v>0</v>
      </c>
      <c r="AN109" s="4">
        <f>IF($G109&lt;=10,$G109*11,VLOOKUP($G109,input!$BA$11:$BN$124,8))</f>
        <v>0</v>
      </c>
      <c r="AO109" s="4">
        <f t="shared" si="19"/>
        <v>0</v>
      </c>
      <c r="AP109" s="4">
        <f t="shared" si="20"/>
        <v>0</v>
      </c>
      <c r="AQ109" s="4">
        <f t="shared" si="21"/>
        <v>0</v>
      </c>
      <c r="AR109" s="4">
        <f t="shared" si="22"/>
        <v>0</v>
      </c>
      <c r="AS109" s="4">
        <f t="shared" si="23"/>
        <v>0</v>
      </c>
      <c r="AT109" s="4">
        <f t="shared" si="24"/>
        <v>0</v>
      </c>
      <c r="AW109" s="1">
        <v>10</v>
      </c>
      <c r="AX109" s="1" t="s">
        <v>20</v>
      </c>
      <c r="BA109" s="10" t="s">
        <v>16</v>
      </c>
      <c r="BB109" s="10">
        <v>11</v>
      </c>
      <c r="BC109" s="2">
        <f t="shared" si="4"/>
        <v>176</v>
      </c>
      <c r="BD109" s="2">
        <f t="shared" si="5"/>
        <v>165</v>
      </c>
      <c r="BE109" s="2">
        <f t="shared" si="6"/>
        <v>154</v>
      </c>
      <c r="BF109" s="2">
        <f t="shared" si="7"/>
        <v>143</v>
      </c>
      <c r="BG109" s="2">
        <f t="shared" si="8"/>
        <v>132</v>
      </c>
      <c r="BH109" s="2">
        <f t="shared" si="9"/>
        <v>121</v>
      </c>
      <c r="BI109" s="2">
        <f t="shared" si="10"/>
        <v>110</v>
      </c>
      <c r="BJ109" s="2">
        <f t="shared" si="11"/>
        <v>99</v>
      </c>
      <c r="BK109" s="2">
        <f t="shared" si="12"/>
        <v>88</v>
      </c>
      <c r="BL109" s="2">
        <f t="shared" si="13"/>
        <v>77</v>
      </c>
      <c r="BM109" s="2">
        <f t="shared" si="14"/>
        <v>66</v>
      </c>
      <c r="BN109" s="2">
        <f t="shared" si="15"/>
        <v>55</v>
      </c>
    </row>
    <row r="110" spans="2:66" ht="21" customHeight="1" thickBot="1" thickTop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7">
        <f>IF(AE110&gt;0,(VLOOKUP($AH110,input!$AW$11:$AX$115,2)),"")</f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5">
        <f t="shared" si="0"/>
        <v>0</v>
      </c>
      <c r="AF110" s="5">
        <f t="shared" si="1"/>
        <v>0</v>
      </c>
      <c r="AG110" s="1">
        <f t="shared" si="2"/>
        <v>0</v>
      </c>
      <c r="AH110" s="12">
        <f t="shared" si="3"/>
        <v>0</v>
      </c>
      <c r="AI110" s="4">
        <f>IF($B110&lt;=10,$B110*16,VLOOKUP($B110,input!$BA$11:$BN$124,3))</f>
        <v>0</v>
      </c>
      <c r="AJ110" s="4">
        <f>IF($C110&lt;=10,$C110*15,VLOOKUP($C110,input!$BA$11:$BN$124,4))</f>
        <v>0</v>
      </c>
      <c r="AK110" s="4">
        <f t="shared" si="16"/>
        <v>0</v>
      </c>
      <c r="AL110" s="4">
        <f t="shared" si="17"/>
        <v>0</v>
      </c>
      <c r="AM110" s="4">
        <f t="shared" si="18"/>
        <v>0</v>
      </c>
      <c r="AN110" s="4">
        <f>IF($G110&lt;=10,$G110*11,VLOOKUP($G110,input!$BA$11:$BN$124,8))</f>
        <v>0</v>
      </c>
      <c r="AO110" s="4">
        <f t="shared" si="19"/>
        <v>0</v>
      </c>
      <c r="AP110" s="4">
        <f t="shared" si="20"/>
        <v>0</v>
      </c>
      <c r="AQ110" s="4">
        <f t="shared" si="21"/>
        <v>0</v>
      </c>
      <c r="AR110" s="4">
        <f t="shared" si="22"/>
        <v>0</v>
      </c>
      <c r="AS110" s="4">
        <f t="shared" si="23"/>
        <v>0</v>
      </c>
      <c r="AT110" s="4">
        <f t="shared" si="24"/>
        <v>0</v>
      </c>
      <c r="AW110" s="1">
        <v>11</v>
      </c>
      <c r="AX110" s="1" t="s">
        <v>21</v>
      </c>
      <c r="BA110" s="10" t="s">
        <v>18</v>
      </c>
      <c r="BB110" s="10">
        <v>12</v>
      </c>
      <c r="BC110" s="2">
        <f t="shared" si="4"/>
        <v>192</v>
      </c>
      <c r="BD110" s="2">
        <f t="shared" si="5"/>
        <v>180</v>
      </c>
      <c r="BE110" s="2">
        <f t="shared" si="6"/>
        <v>168</v>
      </c>
      <c r="BF110" s="2">
        <f t="shared" si="7"/>
        <v>156</v>
      </c>
      <c r="BG110" s="2">
        <f t="shared" si="8"/>
        <v>144</v>
      </c>
      <c r="BH110" s="2">
        <f t="shared" si="9"/>
        <v>132</v>
      </c>
      <c r="BI110" s="2">
        <f t="shared" si="10"/>
        <v>120</v>
      </c>
      <c r="BJ110" s="2">
        <f t="shared" si="11"/>
        <v>108</v>
      </c>
      <c r="BK110" s="2">
        <f t="shared" si="12"/>
        <v>96</v>
      </c>
      <c r="BL110" s="2">
        <f t="shared" si="13"/>
        <v>84</v>
      </c>
      <c r="BM110" s="2">
        <f t="shared" si="14"/>
        <v>72</v>
      </c>
      <c r="BN110" s="2">
        <f t="shared" si="15"/>
        <v>60</v>
      </c>
    </row>
    <row r="111" spans="2:66" ht="21" customHeight="1" thickBot="1" thickTop="1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7">
        <f>IF(AE111&gt;0,(VLOOKUP($AH111,input!$AW$11:$AX$115,2)),"")</f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5">
        <f t="shared" si="0"/>
        <v>0</v>
      </c>
      <c r="AF111" s="5">
        <f t="shared" si="1"/>
        <v>0</v>
      </c>
      <c r="AG111" s="1">
        <f t="shared" si="2"/>
        <v>0</v>
      </c>
      <c r="AH111" s="12">
        <f t="shared" si="3"/>
        <v>0</v>
      </c>
      <c r="AI111" s="4">
        <f>IF($B111&lt;=10,$B111*16,VLOOKUP($B111,input!$BA$11:$BN$124,3))</f>
        <v>0</v>
      </c>
      <c r="AJ111" s="4">
        <f>IF($C111&lt;=10,$C111*15,VLOOKUP($C111,input!$BA$11:$BN$124,4))</f>
        <v>0</v>
      </c>
      <c r="AK111" s="4">
        <f t="shared" si="16"/>
        <v>0</v>
      </c>
      <c r="AL111" s="4">
        <f t="shared" si="17"/>
        <v>0</v>
      </c>
      <c r="AM111" s="4">
        <f t="shared" si="18"/>
        <v>0</v>
      </c>
      <c r="AN111" s="4">
        <f>IF($G111&lt;=10,$G111*11,VLOOKUP($G111,input!$BA$11:$BN$124,8))</f>
        <v>0</v>
      </c>
      <c r="AO111" s="4">
        <f t="shared" si="19"/>
        <v>0</v>
      </c>
      <c r="AP111" s="4">
        <f t="shared" si="20"/>
        <v>0</v>
      </c>
      <c r="AQ111" s="4">
        <f t="shared" si="21"/>
        <v>0</v>
      </c>
      <c r="AR111" s="4">
        <f t="shared" si="22"/>
        <v>0</v>
      </c>
      <c r="AS111" s="4">
        <f t="shared" si="23"/>
        <v>0</v>
      </c>
      <c r="AT111" s="4">
        <f t="shared" si="24"/>
        <v>0</v>
      </c>
      <c r="AW111" s="1">
        <v>12</v>
      </c>
      <c r="AX111" s="1" t="s">
        <v>22</v>
      </c>
      <c r="BA111" s="10" t="s">
        <v>20</v>
      </c>
      <c r="BB111" s="10">
        <v>13</v>
      </c>
      <c r="BC111" s="2">
        <f t="shared" si="4"/>
        <v>208</v>
      </c>
      <c r="BD111" s="2">
        <f t="shared" si="5"/>
        <v>195</v>
      </c>
      <c r="BE111" s="2">
        <f t="shared" si="6"/>
        <v>182</v>
      </c>
      <c r="BF111" s="2">
        <f t="shared" si="7"/>
        <v>169</v>
      </c>
      <c r="BG111" s="2">
        <f t="shared" si="8"/>
        <v>156</v>
      </c>
      <c r="BH111" s="2">
        <f t="shared" si="9"/>
        <v>143</v>
      </c>
      <c r="BI111" s="2">
        <f t="shared" si="10"/>
        <v>130</v>
      </c>
      <c r="BJ111" s="2">
        <f t="shared" si="11"/>
        <v>117</v>
      </c>
      <c r="BK111" s="2">
        <f t="shared" si="12"/>
        <v>104</v>
      </c>
      <c r="BL111" s="2">
        <f t="shared" si="13"/>
        <v>91</v>
      </c>
      <c r="BM111" s="2">
        <f t="shared" si="14"/>
        <v>78</v>
      </c>
      <c r="BN111" s="2">
        <f t="shared" si="15"/>
        <v>65</v>
      </c>
    </row>
    <row r="112" spans="2:66" ht="21" customHeight="1" thickBot="1" thickTop="1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7">
        <f>IF(AE112&gt;0,(VLOOKUP($AH112,input!$AW$11:$AX$115,2)),"")</f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5">
        <f t="shared" si="0"/>
        <v>0</v>
      </c>
      <c r="AF112" s="5">
        <f t="shared" si="1"/>
        <v>0</v>
      </c>
      <c r="AG112" s="1">
        <f t="shared" si="2"/>
        <v>0</v>
      </c>
      <c r="AH112" s="12">
        <f t="shared" si="3"/>
        <v>0</v>
      </c>
      <c r="AI112" s="4">
        <f>IF($B112&lt;=10,$B112*16,VLOOKUP($B112,input!$BA$11:$BN$124,3))</f>
        <v>0</v>
      </c>
      <c r="AJ112" s="4">
        <f>IF($C112&lt;=10,$C112*15,VLOOKUP($C112,input!$BA$11:$BN$124,4))</f>
        <v>0</v>
      </c>
      <c r="AK112" s="4">
        <f t="shared" si="16"/>
        <v>0</v>
      </c>
      <c r="AL112" s="4">
        <f t="shared" si="17"/>
        <v>0</v>
      </c>
      <c r="AM112" s="4">
        <f t="shared" si="18"/>
        <v>0</v>
      </c>
      <c r="AN112" s="4">
        <f>IF($G112&lt;=10,$G112*11,VLOOKUP($G112,input!$BA$11:$BN$124,8))</f>
        <v>0</v>
      </c>
      <c r="AO112" s="4">
        <f t="shared" si="19"/>
        <v>0</v>
      </c>
      <c r="AP112" s="4">
        <f t="shared" si="20"/>
        <v>0</v>
      </c>
      <c r="AQ112" s="4">
        <f t="shared" si="21"/>
        <v>0</v>
      </c>
      <c r="AR112" s="4">
        <f t="shared" si="22"/>
        <v>0</v>
      </c>
      <c r="AS112" s="4">
        <f t="shared" si="23"/>
        <v>0</v>
      </c>
      <c r="AT112" s="4">
        <f t="shared" si="24"/>
        <v>0</v>
      </c>
      <c r="AW112" s="1">
        <v>13</v>
      </c>
      <c r="AX112" s="1" t="s">
        <v>23</v>
      </c>
      <c r="BA112" s="10" t="s">
        <v>24</v>
      </c>
      <c r="BB112" s="10">
        <v>14</v>
      </c>
      <c r="BC112" s="2">
        <f t="shared" si="4"/>
        <v>224</v>
      </c>
      <c r="BD112" s="2">
        <f t="shared" si="5"/>
        <v>210</v>
      </c>
      <c r="BE112" s="2">
        <f t="shared" si="6"/>
        <v>196</v>
      </c>
      <c r="BF112" s="2">
        <f t="shared" si="7"/>
        <v>182</v>
      </c>
      <c r="BG112" s="2">
        <f t="shared" si="8"/>
        <v>168</v>
      </c>
      <c r="BH112" s="2">
        <f t="shared" si="9"/>
        <v>154</v>
      </c>
      <c r="BI112" s="2">
        <f t="shared" si="10"/>
        <v>140</v>
      </c>
      <c r="BJ112" s="2">
        <f t="shared" si="11"/>
        <v>126</v>
      </c>
      <c r="BK112" s="2">
        <f t="shared" si="12"/>
        <v>112</v>
      </c>
      <c r="BL112" s="2">
        <f t="shared" si="13"/>
        <v>98</v>
      </c>
      <c r="BM112" s="2">
        <f t="shared" si="14"/>
        <v>84</v>
      </c>
      <c r="BN112" s="2">
        <f t="shared" si="15"/>
        <v>70</v>
      </c>
    </row>
    <row r="113" spans="2:66" ht="21" customHeight="1" thickBot="1" thickTop="1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7">
        <f>IF(AE113&gt;0,(VLOOKUP($AH113,input!$AW$11:$AX$115,2)),"")</f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5">
        <f t="shared" si="0"/>
        <v>0</v>
      </c>
      <c r="AF113" s="5">
        <f t="shared" si="1"/>
        <v>0</v>
      </c>
      <c r="AG113" s="1">
        <f t="shared" si="2"/>
        <v>0</v>
      </c>
      <c r="AH113" s="12">
        <f t="shared" si="3"/>
        <v>0</v>
      </c>
      <c r="AI113" s="4">
        <f>IF($B113&lt;=10,$B113*16,VLOOKUP($B113,input!$BA$11:$BN$124,3))</f>
        <v>0</v>
      </c>
      <c r="AJ113" s="4">
        <f>IF($C113&lt;=10,$C113*15,VLOOKUP($C113,input!$BA$11:$BN$124,4))</f>
        <v>0</v>
      </c>
      <c r="AK113" s="4">
        <f t="shared" si="16"/>
        <v>0</v>
      </c>
      <c r="AL113" s="4">
        <f t="shared" si="17"/>
        <v>0</v>
      </c>
      <c r="AM113" s="4">
        <f t="shared" si="18"/>
        <v>0</v>
      </c>
      <c r="AN113" s="4">
        <f>IF($G113&lt;=10,$G113*11,VLOOKUP($G113,input!$BA$11:$BN$124,8))</f>
        <v>0</v>
      </c>
      <c r="AO113" s="4">
        <f t="shared" si="19"/>
        <v>0</v>
      </c>
      <c r="AP113" s="4">
        <f t="shared" si="20"/>
        <v>0</v>
      </c>
      <c r="AQ113" s="4">
        <f t="shared" si="21"/>
        <v>0</v>
      </c>
      <c r="AR113" s="4">
        <f t="shared" si="22"/>
        <v>0</v>
      </c>
      <c r="AS113" s="4">
        <f t="shared" si="23"/>
        <v>0</v>
      </c>
      <c r="AT113" s="4">
        <f t="shared" si="24"/>
        <v>0</v>
      </c>
      <c r="AW113" s="1">
        <v>14</v>
      </c>
      <c r="AX113" s="1" t="s">
        <v>25</v>
      </c>
      <c r="BA113" s="10" t="s">
        <v>26</v>
      </c>
      <c r="BB113" s="10">
        <v>15</v>
      </c>
      <c r="BC113" s="2">
        <f t="shared" si="4"/>
        <v>240</v>
      </c>
      <c r="BD113" s="2">
        <f t="shared" si="5"/>
        <v>225</v>
      </c>
      <c r="BE113" s="2">
        <f t="shared" si="6"/>
        <v>210</v>
      </c>
      <c r="BF113" s="2">
        <f t="shared" si="7"/>
        <v>195</v>
      </c>
      <c r="BG113" s="2">
        <f t="shared" si="8"/>
        <v>180</v>
      </c>
      <c r="BH113" s="2">
        <f t="shared" si="9"/>
        <v>165</v>
      </c>
      <c r="BI113" s="2">
        <f t="shared" si="10"/>
        <v>150</v>
      </c>
      <c r="BJ113" s="2">
        <f t="shared" si="11"/>
        <v>135</v>
      </c>
      <c r="BK113" s="2">
        <f t="shared" si="12"/>
        <v>120</v>
      </c>
      <c r="BL113" s="2">
        <f t="shared" si="13"/>
        <v>105</v>
      </c>
      <c r="BM113" s="2">
        <f t="shared" si="14"/>
        <v>90</v>
      </c>
      <c r="BN113" s="2">
        <f t="shared" si="15"/>
        <v>75</v>
      </c>
    </row>
    <row r="114" spans="2:66" ht="21" customHeight="1" thickBot="1" thickTop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7">
        <f>IF(AE114&gt;0,(VLOOKUP($AH114,input!$AW$11:$AX$115,2)),"")</f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5">
        <f t="shared" si="0"/>
        <v>0</v>
      </c>
      <c r="AF114" s="5">
        <f t="shared" si="1"/>
        <v>0</v>
      </c>
      <c r="AG114" s="1">
        <f t="shared" si="2"/>
        <v>0</v>
      </c>
      <c r="AH114" s="12">
        <f t="shared" si="3"/>
        <v>0</v>
      </c>
      <c r="AI114" s="4">
        <f>IF($B114&lt;=10,$B114*16,VLOOKUP($B114,input!$BA$11:$BN$124,3))</f>
        <v>0</v>
      </c>
      <c r="AJ114" s="4">
        <f>IF($C114&lt;=10,$C114*15,VLOOKUP($C114,input!$BA$11:$BN$124,4))</f>
        <v>0</v>
      </c>
      <c r="AK114" s="4">
        <f t="shared" si="16"/>
        <v>0</v>
      </c>
      <c r="AL114" s="4">
        <f t="shared" si="17"/>
        <v>0</v>
      </c>
      <c r="AM114" s="4">
        <f t="shared" si="18"/>
        <v>0</v>
      </c>
      <c r="AN114" s="4">
        <f>IF($G114&lt;=10,$G114*11,VLOOKUP($G114,input!$BA$11:$BN$124,8))</f>
        <v>0</v>
      </c>
      <c r="AO114" s="4">
        <f t="shared" si="19"/>
        <v>0</v>
      </c>
      <c r="AP114" s="4">
        <f t="shared" si="20"/>
        <v>0</v>
      </c>
      <c r="AQ114" s="4">
        <f t="shared" si="21"/>
        <v>0</v>
      </c>
      <c r="AR114" s="4">
        <f t="shared" si="22"/>
        <v>0</v>
      </c>
      <c r="AS114" s="4">
        <f t="shared" si="23"/>
        <v>0</v>
      </c>
      <c r="AT114" s="4">
        <f t="shared" si="24"/>
        <v>0</v>
      </c>
      <c r="AW114" s="1">
        <v>15</v>
      </c>
      <c r="AX114" s="1" t="s">
        <v>27</v>
      </c>
      <c r="BA114" s="10" t="s">
        <v>28</v>
      </c>
      <c r="BB114" s="10">
        <v>16</v>
      </c>
      <c r="BC114" s="2">
        <f t="shared" si="4"/>
        <v>256</v>
      </c>
      <c r="BD114" s="2">
        <f t="shared" si="5"/>
        <v>240</v>
      </c>
      <c r="BE114" s="2">
        <f t="shared" si="6"/>
        <v>224</v>
      </c>
      <c r="BF114" s="2">
        <f t="shared" si="7"/>
        <v>208</v>
      </c>
      <c r="BG114" s="2">
        <f t="shared" si="8"/>
        <v>192</v>
      </c>
      <c r="BH114" s="2">
        <f t="shared" si="9"/>
        <v>176</v>
      </c>
      <c r="BI114" s="2">
        <f t="shared" si="10"/>
        <v>160</v>
      </c>
      <c r="BJ114" s="2">
        <f t="shared" si="11"/>
        <v>144</v>
      </c>
      <c r="BK114" s="2">
        <f t="shared" si="12"/>
        <v>128</v>
      </c>
      <c r="BL114" s="2">
        <f t="shared" si="13"/>
        <v>112</v>
      </c>
      <c r="BM114" s="2">
        <f t="shared" si="14"/>
        <v>96</v>
      </c>
      <c r="BN114" s="2">
        <f t="shared" si="15"/>
        <v>80</v>
      </c>
    </row>
    <row r="115" spans="2:66" ht="21" customHeight="1" thickBot="1" thickTop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7">
        <f>IF(AE115&gt;0,(VLOOKUP($AH115,input!$AW$11:$AX$115,2)),"")</f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5">
        <f t="shared" si="0"/>
        <v>0</v>
      </c>
      <c r="AF115" s="5">
        <f t="shared" si="1"/>
        <v>0</v>
      </c>
      <c r="AG115" s="1">
        <f t="shared" si="2"/>
        <v>0</v>
      </c>
      <c r="AH115" s="12">
        <f t="shared" si="3"/>
        <v>0</v>
      </c>
      <c r="AI115" s="4">
        <f>IF($B115&lt;=10,$B115*16,VLOOKUP($B115,input!$BA$11:$BN$124,3))</f>
        <v>0</v>
      </c>
      <c r="AJ115" s="4">
        <f>IF($C115&lt;=10,$C115*15,VLOOKUP($C115,input!$BA$11:$BN$124,4))</f>
        <v>0</v>
      </c>
      <c r="AK115" s="4">
        <f t="shared" si="16"/>
        <v>0</v>
      </c>
      <c r="AL115" s="4">
        <f t="shared" si="17"/>
        <v>0</v>
      </c>
      <c r="AM115" s="4">
        <f t="shared" si="18"/>
        <v>0</v>
      </c>
      <c r="AN115" s="4">
        <f>IF($G115&lt;=10,$G115*11,VLOOKUP($G115,input!$BA$11:$BN$124,8))</f>
        <v>0</v>
      </c>
      <c r="AO115" s="4">
        <f t="shared" si="19"/>
        <v>0</v>
      </c>
      <c r="AP115" s="4">
        <f t="shared" si="20"/>
        <v>0</v>
      </c>
      <c r="AQ115" s="4">
        <f t="shared" si="21"/>
        <v>0</v>
      </c>
      <c r="AR115" s="4">
        <f t="shared" si="22"/>
        <v>0</v>
      </c>
      <c r="AS115" s="4">
        <f t="shared" si="23"/>
        <v>0</v>
      </c>
      <c r="AT115" s="4">
        <f t="shared" si="24"/>
        <v>0</v>
      </c>
      <c r="AW115" s="1">
        <v>16</v>
      </c>
      <c r="AX115" s="1" t="s">
        <v>29</v>
      </c>
      <c r="BA115" s="10" t="s">
        <v>30</v>
      </c>
      <c r="BB115" s="10">
        <v>10</v>
      </c>
      <c r="BC115" s="2">
        <f t="shared" si="4"/>
        <v>160</v>
      </c>
      <c r="BD115" s="2">
        <f t="shared" si="5"/>
        <v>150</v>
      </c>
      <c r="BE115" s="2">
        <f t="shared" si="6"/>
        <v>140</v>
      </c>
      <c r="BF115" s="2">
        <f t="shared" si="7"/>
        <v>130</v>
      </c>
      <c r="BG115" s="2">
        <f t="shared" si="8"/>
        <v>120</v>
      </c>
      <c r="BH115" s="2">
        <f t="shared" si="9"/>
        <v>110</v>
      </c>
      <c r="BI115" s="2">
        <f t="shared" si="10"/>
        <v>100</v>
      </c>
      <c r="BJ115" s="2">
        <f t="shared" si="11"/>
        <v>90</v>
      </c>
      <c r="BK115" s="2">
        <f t="shared" si="12"/>
        <v>80</v>
      </c>
      <c r="BL115" s="2">
        <f t="shared" si="13"/>
        <v>70</v>
      </c>
      <c r="BM115" s="2">
        <f t="shared" si="14"/>
        <v>60</v>
      </c>
      <c r="BN115" s="2">
        <f t="shared" si="15"/>
        <v>50</v>
      </c>
    </row>
    <row r="116" spans="2:66" ht="21" customHeight="1" thickBot="1" thickTop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7">
        <f>IF(AE116&gt;0,(VLOOKUP($AH116,input!$AW$11:$AX$115,2)),"")</f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5">
        <f t="shared" si="0"/>
        <v>0</v>
      </c>
      <c r="AF116" s="5">
        <f t="shared" si="1"/>
        <v>0</v>
      </c>
      <c r="AG116" s="1">
        <f t="shared" si="2"/>
        <v>0</v>
      </c>
      <c r="AH116" s="12">
        <f t="shared" si="3"/>
        <v>0</v>
      </c>
      <c r="AI116" s="4">
        <f>IF($B116&lt;=10,$B116*16,VLOOKUP($B116,input!$BA$11:$BN$124,3))</f>
        <v>0</v>
      </c>
      <c r="AJ116" s="4">
        <f>IF($C116&lt;=10,$C116*15,VLOOKUP($C116,input!$BA$11:$BN$124,4))</f>
        <v>0</v>
      </c>
      <c r="AK116" s="4">
        <f t="shared" si="16"/>
        <v>0</v>
      </c>
      <c r="AL116" s="4">
        <f t="shared" si="17"/>
        <v>0</v>
      </c>
      <c r="AM116" s="4">
        <f t="shared" si="18"/>
        <v>0</v>
      </c>
      <c r="AN116" s="4">
        <f>IF($G116&lt;=10,$G116*11,VLOOKUP($G116,input!$BA$11:$BN$124,8))</f>
        <v>0</v>
      </c>
      <c r="AO116" s="4">
        <f t="shared" si="19"/>
        <v>0</v>
      </c>
      <c r="AP116" s="4">
        <f t="shared" si="20"/>
        <v>0</v>
      </c>
      <c r="AQ116" s="4">
        <f t="shared" si="21"/>
        <v>0</v>
      </c>
      <c r="AR116" s="4">
        <f t="shared" si="22"/>
        <v>0</v>
      </c>
      <c r="AS116" s="4">
        <f t="shared" si="23"/>
        <v>0</v>
      </c>
      <c r="AT116" s="4">
        <f t="shared" si="24"/>
        <v>0</v>
      </c>
      <c r="BA116" s="10" t="s">
        <v>21</v>
      </c>
      <c r="BB116" s="10">
        <v>11</v>
      </c>
      <c r="BC116" s="2">
        <f t="shared" si="4"/>
        <v>176</v>
      </c>
      <c r="BD116" s="2">
        <f t="shared" si="5"/>
        <v>165</v>
      </c>
      <c r="BE116" s="2">
        <f t="shared" si="6"/>
        <v>154</v>
      </c>
      <c r="BF116" s="2">
        <f t="shared" si="7"/>
        <v>143</v>
      </c>
      <c r="BG116" s="2">
        <f t="shared" si="8"/>
        <v>132</v>
      </c>
      <c r="BH116" s="2">
        <f t="shared" si="9"/>
        <v>121</v>
      </c>
      <c r="BI116" s="2">
        <f t="shared" si="10"/>
        <v>110</v>
      </c>
      <c r="BJ116" s="2">
        <f t="shared" si="11"/>
        <v>99</v>
      </c>
      <c r="BK116" s="2">
        <f t="shared" si="12"/>
        <v>88</v>
      </c>
      <c r="BL116" s="2">
        <f t="shared" si="13"/>
        <v>77</v>
      </c>
      <c r="BM116" s="2">
        <f t="shared" si="14"/>
        <v>66</v>
      </c>
      <c r="BN116" s="2">
        <f t="shared" si="15"/>
        <v>55</v>
      </c>
    </row>
    <row r="117" spans="2:66" ht="21" customHeight="1" thickBot="1" thickTop="1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17">
        <f>IF(AE117&gt;0,(VLOOKUP($AH117,input!$AW$11:$AX$115,2)),"")</f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5">
        <f t="shared" si="0"/>
        <v>0</v>
      </c>
      <c r="AF117" s="5">
        <f t="shared" si="1"/>
        <v>0</v>
      </c>
      <c r="AG117" s="1">
        <f t="shared" si="2"/>
        <v>0</v>
      </c>
      <c r="AH117" s="12">
        <f t="shared" si="3"/>
        <v>0</v>
      </c>
      <c r="AI117" s="4">
        <f>IF($B117&lt;=10,$B117*16,VLOOKUP($B117,input!$BA$11:$BN$124,3))</f>
        <v>0</v>
      </c>
      <c r="AJ117" s="4">
        <f>IF($C117&lt;=10,$C117*15,VLOOKUP($C117,input!$BA$11:$BN$124,4))</f>
        <v>0</v>
      </c>
      <c r="AK117" s="4">
        <f t="shared" si="16"/>
        <v>0</v>
      </c>
      <c r="AL117" s="4">
        <f t="shared" si="17"/>
        <v>0</v>
      </c>
      <c r="AM117" s="4">
        <f t="shared" si="18"/>
        <v>0</v>
      </c>
      <c r="AN117" s="4">
        <f>IF($G117&lt;=10,$G117*11,VLOOKUP($G117,input!$BA$11:$BN$124,8))</f>
        <v>0</v>
      </c>
      <c r="AO117" s="4">
        <f t="shared" si="19"/>
        <v>0</v>
      </c>
      <c r="AP117" s="4">
        <f t="shared" si="20"/>
        <v>0</v>
      </c>
      <c r="AQ117" s="4">
        <f t="shared" si="21"/>
        <v>0</v>
      </c>
      <c r="AR117" s="4">
        <f t="shared" si="22"/>
        <v>0</v>
      </c>
      <c r="AS117" s="4">
        <f t="shared" si="23"/>
        <v>0</v>
      </c>
      <c r="AT117" s="4">
        <f t="shared" si="24"/>
        <v>0</v>
      </c>
      <c r="BA117" s="10" t="s">
        <v>31</v>
      </c>
      <c r="BB117" s="10">
        <v>12</v>
      </c>
      <c r="BC117" s="2">
        <f t="shared" si="4"/>
        <v>192</v>
      </c>
      <c r="BD117" s="2">
        <f t="shared" si="5"/>
        <v>180</v>
      </c>
      <c r="BE117" s="2">
        <f t="shared" si="6"/>
        <v>168</v>
      </c>
      <c r="BF117" s="2">
        <f t="shared" si="7"/>
        <v>156</v>
      </c>
      <c r="BG117" s="2">
        <f t="shared" si="8"/>
        <v>144</v>
      </c>
      <c r="BH117" s="2">
        <f t="shared" si="9"/>
        <v>132</v>
      </c>
      <c r="BI117" s="2">
        <f t="shared" si="10"/>
        <v>120</v>
      </c>
      <c r="BJ117" s="2">
        <f t="shared" si="11"/>
        <v>108</v>
      </c>
      <c r="BK117" s="2">
        <f t="shared" si="12"/>
        <v>96</v>
      </c>
      <c r="BL117" s="2">
        <f t="shared" si="13"/>
        <v>84</v>
      </c>
      <c r="BM117" s="2">
        <f t="shared" si="14"/>
        <v>72</v>
      </c>
      <c r="BN117" s="2">
        <f t="shared" si="15"/>
        <v>60</v>
      </c>
    </row>
    <row r="118" spans="2:66" ht="21" customHeight="1" thickBot="1" thickTop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7">
        <f>IF(AE118&gt;0,(VLOOKUP($AH118,input!$AW$11:$AX$115,2)),"")</f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5">
        <f t="shared" si="0"/>
        <v>0</v>
      </c>
      <c r="AF118" s="5">
        <f t="shared" si="1"/>
        <v>0</v>
      </c>
      <c r="AG118" s="1">
        <f t="shared" si="2"/>
        <v>0</v>
      </c>
      <c r="AH118" s="12">
        <f t="shared" si="3"/>
        <v>0</v>
      </c>
      <c r="AI118" s="4">
        <f>IF($B118&lt;=10,$B118*16,VLOOKUP($B118,input!$BA$11:$BN$124,3))</f>
        <v>0</v>
      </c>
      <c r="AJ118" s="4">
        <f>IF($C118&lt;=10,$C118*15,VLOOKUP($C118,input!$BA$11:$BN$124,4))</f>
        <v>0</v>
      </c>
      <c r="AK118" s="4">
        <f t="shared" si="16"/>
        <v>0</v>
      </c>
      <c r="AL118" s="4">
        <f t="shared" si="17"/>
        <v>0</v>
      </c>
      <c r="AM118" s="4">
        <f t="shared" si="18"/>
        <v>0</v>
      </c>
      <c r="AN118" s="4">
        <f>IF($G118&lt;=10,$G118*11,VLOOKUP($G118,input!$BA$11:$BN$124,8))</f>
        <v>0</v>
      </c>
      <c r="AO118" s="4">
        <f t="shared" si="19"/>
        <v>0</v>
      </c>
      <c r="AP118" s="4">
        <f t="shared" si="20"/>
        <v>0</v>
      </c>
      <c r="AQ118" s="4">
        <f t="shared" si="21"/>
        <v>0</v>
      </c>
      <c r="AR118" s="4">
        <f t="shared" si="22"/>
        <v>0</v>
      </c>
      <c r="AS118" s="4">
        <f t="shared" si="23"/>
        <v>0</v>
      </c>
      <c r="AT118" s="4">
        <f t="shared" si="24"/>
        <v>0</v>
      </c>
      <c r="BA118" s="10" t="s">
        <v>22</v>
      </c>
      <c r="BB118" s="10">
        <v>13</v>
      </c>
      <c r="BC118" s="2">
        <f t="shared" si="4"/>
        <v>208</v>
      </c>
      <c r="BD118" s="2">
        <f t="shared" si="5"/>
        <v>195</v>
      </c>
      <c r="BE118" s="2">
        <f t="shared" si="6"/>
        <v>182</v>
      </c>
      <c r="BF118" s="2">
        <f t="shared" si="7"/>
        <v>169</v>
      </c>
      <c r="BG118" s="2">
        <f t="shared" si="8"/>
        <v>156</v>
      </c>
      <c r="BH118" s="2">
        <f t="shared" si="9"/>
        <v>143</v>
      </c>
      <c r="BI118" s="2">
        <f t="shared" si="10"/>
        <v>130</v>
      </c>
      <c r="BJ118" s="2">
        <f t="shared" si="11"/>
        <v>117</v>
      </c>
      <c r="BK118" s="2">
        <f t="shared" si="12"/>
        <v>104</v>
      </c>
      <c r="BL118" s="2">
        <f t="shared" si="13"/>
        <v>91</v>
      </c>
      <c r="BM118" s="2">
        <f t="shared" si="14"/>
        <v>78</v>
      </c>
      <c r="BN118" s="2">
        <f t="shared" si="15"/>
        <v>65</v>
      </c>
    </row>
    <row r="119" spans="2:66" ht="21" customHeight="1" thickBot="1" thickTop="1"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17">
        <f>IF(AE119&gt;0,(VLOOKUP($AH119,input!$AW$11:$AX$115,2)),"")</f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5">
        <f t="shared" si="0"/>
        <v>0</v>
      </c>
      <c r="AF119" s="5">
        <f t="shared" si="1"/>
        <v>0</v>
      </c>
      <c r="AG119" s="1">
        <f t="shared" si="2"/>
        <v>0</v>
      </c>
      <c r="AH119" s="12">
        <f t="shared" si="3"/>
        <v>0</v>
      </c>
      <c r="AI119" s="4">
        <f>IF($B119&lt;=10,$B119*16,VLOOKUP($B119,input!$BA$11:$BN$124,3))</f>
        <v>0</v>
      </c>
      <c r="AJ119" s="4">
        <f>IF($C119&lt;=10,$C119*15,VLOOKUP($C119,input!$BA$11:$BN$124,4))</f>
        <v>0</v>
      </c>
      <c r="AK119" s="4">
        <f t="shared" si="16"/>
        <v>0</v>
      </c>
      <c r="AL119" s="4">
        <f t="shared" si="17"/>
        <v>0</v>
      </c>
      <c r="AM119" s="4">
        <f t="shared" si="18"/>
        <v>0</v>
      </c>
      <c r="AN119" s="4">
        <f>IF($G119&lt;=10,$G119*11,VLOOKUP($G119,input!$BA$11:$BN$124,8))</f>
        <v>0</v>
      </c>
      <c r="AO119" s="4">
        <f t="shared" si="19"/>
        <v>0</v>
      </c>
      <c r="AP119" s="4">
        <f t="shared" si="20"/>
        <v>0</v>
      </c>
      <c r="AQ119" s="4">
        <f t="shared" si="21"/>
        <v>0</v>
      </c>
      <c r="AR119" s="4">
        <f t="shared" si="22"/>
        <v>0</v>
      </c>
      <c r="AS119" s="4">
        <f t="shared" si="23"/>
        <v>0</v>
      </c>
      <c r="AT119" s="4">
        <f t="shared" si="24"/>
        <v>0</v>
      </c>
      <c r="BA119" s="10" t="s">
        <v>32</v>
      </c>
      <c r="BB119" s="10">
        <v>14</v>
      </c>
      <c r="BC119" s="2">
        <f t="shared" si="4"/>
        <v>224</v>
      </c>
      <c r="BD119" s="2">
        <f t="shared" si="5"/>
        <v>210</v>
      </c>
      <c r="BE119" s="2">
        <f t="shared" si="6"/>
        <v>196</v>
      </c>
      <c r="BF119" s="2">
        <f t="shared" si="7"/>
        <v>182</v>
      </c>
      <c r="BG119" s="2">
        <f t="shared" si="8"/>
        <v>168</v>
      </c>
      <c r="BH119" s="2">
        <f t="shared" si="9"/>
        <v>154</v>
      </c>
      <c r="BI119" s="2">
        <f t="shared" si="10"/>
        <v>140</v>
      </c>
      <c r="BJ119" s="2">
        <f t="shared" si="11"/>
        <v>126</v>
      </c>
      <c r="BK119" s="2">
        <f t="shared" si="12"/>
        <v>112</v>
      </c>
      <c r="BL119" s="2">
        <f t="shared" si="13"/>
        <v>98</v>
      </c>
      <c r="BM119" s="2">
        <f t="shared" si="14"/>
        <v>84</v>
      </c>
      <c r="BN119" s="2">
        <f t="shared" si="15"/>
        <v>70</v>
      </c>
    </row>
    <row r="120" spans="2:66" ht="21" customHeight="1" thickBot="1" thickTop="1"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17">
        <f>IF(AE120&gt;0,(VLOOKUP($AH120,input!$AW$11:$AX$115,2)),"")</f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5">
        <f t="shared" si="0"/>
        <v>0</v>
      </c>
      <c r="AF120" s="5">
        <f t="shared" si="1"/>
        <v>0</v>
      </c>
      <c r="AG120" s="1">
        <f t="shared" si="2"/>
        <v>0</v>
      </c>
      <c r="AH120" s="12">
        <f t="shared" si="3"/>
        <v>0</v>
      </c>
      <c r="AI120" s="4">
        <f>IF($B120&lt;=10,$B120*16,VLOOKUP($B120,input!$BA$11:$BN$124,3))</f>
        <v>0</v>
      </c>
      <c r="AJ120" s="4">
        <f>IF($C120&lt;=10,$C120*15,VLOOKUP($C120,input!$BA$11:$BN$124,4))</f>
        <v>0</v>
      </c>
      <c r="AK120" s="4">
        <f t="shared" si="16"/>
        <v>0</v>
      </c>
      <c r="AL120" s="4">
        <f t="shared" si="17"/>
        <v>0</v>
      </c>
      <c r="AM120" s="4">
        <f t="shared" si="18"/>
        <v>0</v>
      </c>
      <c r="AN120" s="4">
        <f>IF($G120&lt;=10,$G120*11,VLOOKUP($G120,input!$BA$11:$BN$124,8))</f>
        <v>0</v>
      </c>
      <c r="AO120" s="4">
        <f t="shared" si="19"/>
        <v>0</v>
      </c>
      <c r="AP120" s="4">
        <f t="shared" si="20"/>
        <v>0</v>
      </c>
      <c r="AQ120" s="4">
        <f t="shared" si="21"/>
        <v>0</v>
      </c>
      <c r="AR120" s="4">
        <f t="shared" si="22"/>
        <v>0</v>
      </c>
      <c r="AS120" s="4">
        <f t="shared" si="23"/>
        <v>0</v>
      </c>
      <c r="AT120" s="4">
        <f t="shared" si="24"/>
        <v>0</v>
      </c>
      <c r="BA120" s="10" t="s">
        <v>23</v>
      </c>
      <c r="BB120" s="10">
        <v>15</v>
      </c>
      <c r="BC120" s="2">
        <f t="shared" si="4"/>
        <v>240</v>
      </c>
      <c r="BD120" s="2">
        <f t="shared" si="5"/>
        <v>225</v>
      </c>
      <c r="BE120" s="2">
        <f t="shared" si="6"/>
        <v>210</v>
      </c>
      <c r="BF120" s="2">
        <f t="shared" si="7"/>
        <v>195</v>
      </c>
      <c r="BG120" s="2">
        <f t="shared" si="8"/>
        <v>180</v>
      </c>
      <c r="BH120" s="2">
        <f t="shared" si="9"/>
        <v>165</v>
      </c>
      <c r="BI120" s="2">
        <f t="shared" si="10"/>
        <v>150</v>
      </c>
      <c r="BJ120" s="2">
        <f t="shared" si="11"/>
        <v>135</v>
      </c>
      <c r="BK120" s="2">
        <f t="shared" si="12"/>
        <v>120</v>
      </c>
      <c r="BL120" s="2">
        <f t="shared" si="13"/>
        <v>105</v>
      </c>
      <c r="BM120" s="2">
        <f t="shared" si="14"/>
        <v>90</v>
      </c>
      <c r="BN120" s="2">
        <f t="shared" si="15"/>
        <v>75</v>
      </c>
    </row>
    <row r="121" spans="15:66" ht="13.5" thickTop="1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5"/>
      <c r="AF121" s="5"/>
      <c r="AH121" s="12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BA121" s="10" t="s">
        <v>25</v>
      </c>
      <c r="BB121" s="10">
        <v>16</v>
      </c>
      <c r="BC121" s="2">
        <f t="shared" si="4"/>
        <v>256</v>
      </c>
      <c r="BD121" s="2">
        <f t="shared" si="5"/>
        <v>240</v>
      </c>
      <c r="BE121" s="2">
        <f t="shared" si="6"/>
        <v>224</v>
      </c>
      <c r="BF121" s="2">
        <f t="shared" si="7"/>
        <v>208</v>
      </c>
      <c r="BG121" s="2">
        <f t="shared" si="8"/>
        <v>192</v>
      </c>
      <c r="BH121" s="2">
        <f t="shared" si="9"/>
        <v>176</v>
      </c>
      <c r="BI121" s="2">
        <f t="shared" si="10"/>
        <v>160</v>
      </c>
      <c r="BJ121" s="2">
        <f t="shared" si="11"/>
        <v>144</v>
      </c>
      <c r="BK121" s="2">
        <f t="shared" si="12"/>
        <v>128</v>
      </c>
      <c r="BL121" s="2">
        <f t="shared" si="13"/>
        <v>112</v>
      </c>
      <c r="BM121" s="2">
        <f t="shared" si="14"/>
        <v>96</v>
      </c>
      <c r="BN121" s="2">
        <f t="shared" si="15"/>
        <v>80</v>
      </c>
    </row>
    <row r="122" spans="15:66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5"/>
      <c r="AF122" s="5"/>
      <c r="AH122" s="12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BA122" s="10" t="s">
        <v>27</v>
      </c>
      <c r="BB122" s="10">
        <v>10</v>
      </c>
      <c r="BC122" s="2">
        <f t="shared" si="4"/>
        <v>160</v>
      </c>
      <c r="BD122" s="2">
        <f t="shared" si="5"/>
        <v>150</v>
      </c>
      <c r="BE122" s="2">
        <f t="shared" si="6"/>
        <v>140</v>
      </c>
      <c r="BF122" s="2">
        <f t="shared" si="7"/>
        <v>130</v>
      </c>
      <c r="BG122" s="2">
        <f t="shared" si="8"/>
        <v>120</v>
      </c>
      <c r="BH122" s="2">
        <f t="shared" si="9"/>
        <v>110</v>
      </c>
      <c r="BI122" s="2">
        <f t="shared" si="10"/>
        <v>100</v>
      </c>
      <c r="BJ122" s="2">
        <f t="shared" si="11"/>
        <v>90</v>
      </c>
      <c r="BK122" s="2">
        <f t="shared" si="12"/>
        <v>80</v>
      </c>
      <c r="BL122" s="2">
        <f t="shared" si="13"/>
        <v>70</v>
      </c>
      <c r="BM122" s="2">
        <f t="shared" si="14"/>
        <v>60</v>
      </c>
      <c r="BN122" s="2">
        <f t="shared" si="15"/>
        <v>50</v>
      </c>
    </row>
    <row r="123" spans="15:66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5"/>
      <c r="AF123" s="5"/>
      <c r="AH123" s="12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BA123" s="10" t="s">
        <v>29</v>
      </c>
      <c r="BB123" s="10">
        <v>11</v>
      </c>
      <c r="BC123" s="2">
        <f t="shared" si="4"/>
        <v>176</v>
      </c>
      <c r="BD123" s="2">
        <f t="shared" si="5"/>
        <v>165</v>
      </c>
      <c r="BE123" s="2">
        <f t="shared" si="6"/>
        <v>154</v>
      </c>
      <c r="BF123" s="2">
        <f t="shared" si="7"/>
        <v>143</v>
      </c>
      <c r="BG123" s="2">
        <f t="shared" si="8"/>
        <v>132</v>
      </c>
      <c r="BH123" s="2">
        <f t="shared" si="9"/>
        <v>121</v>
      </c>
      <c r="BI123" s="2">
        <f t="shared" si="10"/>
        <v>110</v>
      </c>
      <c r="BJ123" s="2">
        <f t="shared" si="11"/>
        <v>99</v>
      </c>
      <c r="BK123" s="2">
        <f t="shared" si="12"/>
        <v>88</v>
      </c>
      <c r="BL123" s="2">
        <f t="shared" si="13"/>
        <v>77</v>
      </c>
      <c r="BM123" s="2">
        <f t="shared" si="14"/>
        <v>66</v>
      </c>
      <c r="BN123" s="2">
        <f t="shared" si="15"/>
        <v>55</v>
      </c>
    </row>
    <row r="124" spans="38:66" ht="12.75">
      <c r="AL124" s="13"/>
      <c r="BA124" s="10" t="s">
        <v>33</v>
      </c>
      <c r="BB124" s="10">
        <v>12</v>
      </c>
      <c r="BC124" s="2">
        <f t="shared" si="4"/>
        <v>192</v>
      </c>
      <c r="BD124" s="2">
        <f t="shared" si="5"/>
        <v>180</v>
      </c>
      <c r="BE124" s="2">
        <f t="shared" si="6"/>
        <v>168</v>
      </c>
      <c r="BF124" s="2">
        <f t="shared" si="7"/>
        <v>156</v>
      </c>
      <c r="BG124" s="2">
        <f t="shared" si="8"/>
        <v>144</v>
      </c>
      <c r="BH124" s="2">
        <f t="shared" si="9"/>
        <v>132</v>
      </c>
      <c r="BI124" s="2">
        <f t="shared" si="10"/>
        <v>120</v>
      </c>
      <c r="BJ124" s="2">
        <f t="shared" si="11"/>
        <v>108</v>
      </c>
      <c r="BK124" s="2">
        <f t="shared" si="12"/>
        <v>96</v>
      </c>
      <c r="BL124" s="2">
        <f t="shared" si="13"/>
        <v>84</v>
      </c>
      <c r="BM124" s="2">
        <f t="shared" si="14"/>
        <v>72</v>
      </c>
      <c r="BN124" s="2">
        <f t="shared" si="15"/>
        <v>60</v>
      </c>
    </row>
    <row r="125" ht="12.75">
      <c r="AL125" s="13"/>
    </row>
    <row r="126" spans="36:39" ht="12.75">
      <c r="AJ126" s="14"/>
      <c r="AK126" s="14"/>
      <c r="AL126" s="14"/>
      <c r="AM126" s="14"/>
    </row>
    <row r="127" spans="36:39" ht="12.75">
      <c r="AJ127" s="14"/>
      <c r="AK127" s="14"/>
      <c r="AL127" s="14"/>
      <c r="AM127" s="14"/>
    </row>
    <row r="128" spans="36:39" ht="12.75">
      <c r="AJ128" s="14"/>
      <c r="AK128" s="14"/>
      <c r="AL128" s="14"/>
      <c r="AM128" s="14"/>
    </row>
    <row r="129" spans="36:39" ht="12.75">
      <c r="AJ129" s="14"/>
      <c r="AK129" s="14"/>
      <c r="AL129" s="14"/>
      <c r="AM129" s="14"/>
    </row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200" spans="2:15" ht="15.75">
      <c r="B200" s="37" t="s">
        <v>34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8"/>
      <c r="M200" s="38"/>
      <c r="N200" s="38"/>
      <c r="O200" s="38"/>
    </row>
    <row r="201" spans="2:15" ht="15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35"/>
      <c r="M201" s="35"/>
      <c r="N201" s="35"/>
      <c r="O201" s="35"/>
    </row>
    <row r="202" spans="1:34" s="24" customFormat="1" ht="30" customHeight="1">
      <c r="A202" s="23">
        <v>1</v>
      </c>
      <c r="B202" s="43" t="s">
        <v>42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AG202" s="23"/>
      <c r="AH202" s="23"/>
    </row>
    <row r="203" spans="1:15" s="36" customFormat="1" ht="45" customHeight="1">
      <c r="A203" s="23">
        <v>2</v>
      </c>
      <c r="B203" s="43" t="s">
        <v>43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</row>
    <row r="204" spans="1:34" s="24" customFormat="1" ht="30" customHeight="1">
      <c r="A204" s="23">
        <v>3</v>
      </c>
      <c r="B204" s="43" t="s">
        <v>46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AG204" s="23"/>
      <c r="AH204" s="23"/>
    </row>
    <row r="205" spans="1:34" s="24" customFormat="1" ht="30" customHeight="1">
      <c r="A205" s="23">
        <v>4</v>
      </c>
      <c r="B205" s="43" t="s">
        <v>44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AG205" s="23"/>
      <c r="AH205" s="23"/>
    </row>
    <row r="206" spans="1:34" s="24" customFormat="1" ht="30" customHeight="1">
      <c r="A206" s="23">
        <v>5</v>
      </c>
      <c r="B206" s="43" t="s">
        <v>45</v>
      </c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AG206" s="23"/>
      <c r="AH206" s="23"/>
    </row>
    <row r="207" spans="1:34" s="24" customFormat="1" ht="30" customHeight="1">
      <c r="A207" s="23">
        <v>6</v>
      </c>
      <c r="B207" s="42" t="s">
        <v>35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AG207" s="23"/>
      <c r="AH207" s="23"/>
    </row>
    <row r="208" spans="1:34" s="24" customFormat="1" ht="31.5" customHeight="1">
      <c r="A208" s="23">
        <v>7</v>
      </c>
      <c r="B208" s="42" t="s">
        <v>49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AG208" s="23"/>
      <c r="AH208" s="23"/>
    </row>
    <row r="209" spans="1:34" s="24" customFormat="1" ht="18.75" customHeight="1">
      <c r="A209" s="23">
        <v>8</v>
      </c>
      <c r="B209" s="42" t="s">
        <v>36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AG209" s="23"/>
      <c r="AH209" s="23"/>
    </row>
    <row r="210" spans="1:34" s="24" customFormat="1" ht="30" customHeight="1">
      <c r="A210" s="23">
        <v>9</v>
      </c>
      <c r="B210" s="42" t="s">
        <v>37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AG210" s="23"/>
      <c r="AH210" s="23"/>
    </row>
    <row r="211" spans="1:34" s="24" customFormat="1" ht="27.75" customHeight="1">
      <c r="A211" s="23">
        <v>10</v>
      </c>
      <c r="B211" s="42" t="s">
        <v>38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AG211" s="23"/>
      <c r="AH211" s="23"/>
    </row>
    <row r="212" spans="1:34" s="24" customFormat="1" ht="30" customHeight="1">
      <c r="A212" s="23">
        <v>11</v>
      </c>
      <c r="B212" s="42" t="s">
        <v>39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AG212" s="23"/>
      <c r="AH212" s="23"/>
    </row>
    <row r="213" spans="1:34" s="24" customFormat="1" ht="30" customHeight="1">
      <c r="A213" s="23"/>
      <c r="AG213" s="23"/>
      <c r="AH213" s="23"/>
    </row>
    <row r="214" spans="1:34" s="24" customFormat="1" ht="30" customHeight="1">
      <c r="A214" s="23"/>
      <c r="AG214" s="23"/>
      <c r="AH214" s="23"/>
    </row>
    <row r="215" spans="1:34" s="24" customFormat="1" ht="30" customHeight="1">
      <c r="A215" s="23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AG215" s="23"/>
      <c r="AH215" s="23"/>
    </row>
    <row r="216" spans="1:15" ht="15" customHeight="1">
      <c r="A216" s="23">
        <v>15</v>
      </c>
      <c r="B216" s="42" t="s">
        <v>47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1:15" ht="15" customHeight="1">
      <c r="A217" s="23">
        <v>16</v>
      </c>
      <c r="B217" s="42" t="s">
        <v>48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1:15" ht="30" customHeight="1">
      <c r="A218" s="23">
        <v>17</v>
      </c>
      <c r="B218" s="42" t="s">
        <v>40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5" ht="15" customHeight="1">
      <c r="A219" s="23">
        <v>18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1:15" ht="30" customHeight="1">
      <c r="A220" s="23">
        <v>19</v>
      </c>
      <c r="B220" s="42" t="s">
        <v>41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</sheetData>
  <sheetProtection sheet="1" objects="1" scenarios="1"/>
  <mergeCells count="24">
    <mergeCell ref="B206:O206"/>
    <mergeCell ref="B202:O202"/>
    <mergeCell ref="B219:O219"/>
    <mergeCell ref="B220:O220"/>
    <mergeCell ref="B215:O215"/>
    <mergeCell ref="B216:O216"/>
    <mergeCell ref="B217:O217"/>
    <mergeCell ref="B218:O218"/>
    <mergeCell ref="B203:O203"/>
    <mergeCell ref="B204:O204"/>
    <mergeCell ref="B205:O205"/>
    <mergeCell ref="B212:O212"/>
    <mergeCell ref="B207:O207"/>
    <mergeCell ref="B208:O208"/>
    <mergeCell ref="B209:O209"/>
    <mergeCell ref="B210:O210"/>
    <mergeCell ref="B211:O211"/>
    <mergeCell ref="B200:O200"/>
    <mergeCell ref="B99:F99"/>
    <mergeCell ref="H99:I99"/>
    <mergeCell ref="J99:M99"/>
    <mergeCell ref="B10:F10"/>
    <mergeCell ref="H10:I10"/>
    <mergeCell ref="J10:M10"/>
  </mergeCells>
  <printOptions/>
  <pageMargins left="1.09" right="1.1" top="1.14" bottom="0.64" header="0.5118110236220472" footer="0.36"/>
  <pageSetup horizontalDpi="600" verticalDpi="600" orientation="landscape" paperSize="9" r:id="rId4"/>
  <headerFooter alignWithMargins="0">
    <oddHeader>&amp;C&amp;"Arial,Bold"&amp;12UCI - calculation of check character</oddHeader>
    <oddFooter>&amp;C&amp;P of &amp;N&amp;R&amp;F&amp;A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UCI check digit calculator</dc:subject>
  <dc:creator/>
  <cp:keywords/>
  <dc:description/>
  <cp:lastModifiedBy>Kate Allan</cp:lastModifiedBy>
  <cp:lastPrinted>2000-09-01T08:37:56Z</cp:lastPrinted>
  <dcterms:created xsi:type="dcterms:W3CDTF">2000-05-15T12:42:17Z</dcterms:created>
  <dcterms:modified xsi:type="dcterms:W3CDTF">2013-02-12T13:18:42Z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