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345" windowWidth="22035" windowHeight="11010" activeTab="0"/>
  </bookViews>
  <sheets>
    <sheet name="Sheet3" sheetId="1" r:id="rId1"/>
    <sheet name="Sheet1" sheetId="2" r:id="rId2"/>
    <sheet name="Sheet2" sheetId="3" r:id="rId3"/>
  </sheets>
  <definedNames>
    <definedName name="_xlnm.Print_Area" localSheetId="2">'Sheet2'!$A$1:$AA$32</definedName>
  </definedNames>
  <calcPr fullCalcOnLoad="1"/>
</workbook>
</file>

<file path=xl/comments2.xml><?xml version="1.0" encoding="utf-8"?>
<comments xmlns="http://schemas.openxmlformats.org/spreadsheetml/2006/main">
  <authors>
    <author>Dave Adams</author>
  </authors>
  <commentList>
    <comment ref="C20" authorId="0">
      <text>
        <r>
          <rPr>
            <sz val="11"/>
            <rFont val="Arial"/>
            <family val="2"/>
          </rPr>
          <t xml:space="preserve">This unit aims to introduce learners to ideas about the changing nature of the Earth and to our place as humans living on the Earth. The unit looks at how the Earth provides the necessary conditions for life and also at our responsibilities as stewards of the Earth.
The unit begins by looking at the dynamic nature of the Earth and traces the scientific theories behind our understanding of the processes that have led to changes in the Earth’s surface. The unit moves on to look at how the atmosphere provides the necessary conditions for life and how we use the hydrosphere as a resource. The unit culminates with a study, either individual or group based, in which learners trace the full life cycle of the exploitation of a natural resource from the Earth. This study gives learners the opportunity to think about issues relating to the responsible uses of the Earth’s resources and sustainability.
</t>
        </r>
      </text>
    </comment>
    <comment ref="C24" authorId="0">
      <text>
        <r>
          <rPr>
            <sz val="11"/>
            <rFont val="Arial"/>
            <family val="2"/>
          </rPr>
          <t xml:space="preserve">Collecting and presenting high quality data is central to science. Scientific data is reported in newspapers, informs choices we make about our healthy lifestyle and diet, provides medical people with information about treatments, helps to decide how to protect our environment, informs government policy and is presented as evidence in courts of law. But how do we know if the data is ‘reliable’? 
This unit looks at ways of collecting a range of data using experiments. It also considers how data is presented to make it as clear and transparent as possible. Learners will review some different ways that scientific data is presented in different types of graphs, and present their own data. Throughout the unit, learners will develop the maths skills they need to handle scientific data during its collection and presentation.
</t>
        </r>
      </text>
    </comment>
    <comment ref="C25" authorId="0">
      <text>
        <r>
          <rPr>
            <sz val="11"/>
            <rFont val="Arial"/>
            <family val="2"/>
          </rPr>
          <t xml:space="preserve">Collecting and presenting high quality data is central to science. Scientific data is reported in newspapers, informs choices we make about our healthy lifestyle and diet, provides medical people with information about treatments, helps to decide how to protect our environment, informs government policy and is presented as evidence in courts of law. But how do we know if the data is ‘reliable’? 
This unit looks at ways of collecting a range of data using experiments. It also considers how data is presented to make it as clear and transparent as possible. Learners will review some different ways that scientific data is presented in different types of graphs, and present their own data. Throughout the unit, learners will develop the maths skills they need to handle scientific data during its collection and presentation.
</t>
        </r>
      </text>
    </comment>
    <comment ref="C26" authorId="0">
      <text>
        <r>
          <rPr>
            <sz val="11"/>
            <rFont val="Arial"/>
            <family val="2"/>
          </rPr>
          <t xml:space="preserve">By completing this unit, learners will understand the need for common, standard procedures in all workplaces that use science. Learners will know how to use techniques to ensure that the samples they are collecting, testing and analysing are handled appropriately, and both the samples and environment in which they are working, are kept free from contamination.
Learners will be able to define procedures used by organisations and individuals that use science to identify hazards and minimise risk.
</t>
        </r>
      </text>
    </comment>
    <comment ref="C27" authorId="0">
      <text>
        <r>
          <rPr>
            <sz val="11"/>
            <rFont val="Arial"/>
            <family val="2"/>
          </rPr>
          <t xml:space="preserve">Scientific information is a regular feature in the media e.g. bird flu, increasing number of bacteria becoming resistant to antibiotics, cancer drug development, food testing etc. Each of these examples are reported in a variety of ways e.g. in newspapers articles, television documentaries, educational pamphlets, scientific reports. How easy is the information to understand? Is the information reported in the most appropriate way for everyone? Does the information represent a range of viewpoints? Is the information biased?
In this unit learners will look at current scientific developments/issues and how the scientific information is presented. It considers a range of formats that can be used and the suitability of each approach for different audiences. It will also consider how scientific information may be reported differently to represent the viewpoints of different stakeholders and whether this results in bias in the report. 
By completing this unit learners will sharpen their thinking skills, review scientific communications, understand bias and make informed judgements. 
</t>
        </r>
      </text>
    </comment>
    <comment ref="C28" authorId="0">
      <text>
        <r>
          <rPr>
            <sz val="11"/>
            <rFont val="Arial"/>
            <family val="2"/>
          </rPr>
          <t xml:space="preserve">Most great achievements begin with a plan and a career should be no different. Having a plan will give individuals something to work towards and help them make the most of the opportunities that come their way - this unit is the starting point.
This unit will enable learners to develop the knowledge, understanding and the skills required to begin to effectively plan and develop effectively to follow a career path within the science sector.
Learners will explore the range of employment opportunities within a selected sector of the science industry, research in detail their preferred career options and develop practical skills in job application techniques.  </t>
        </r>
      </text>
    </comment>
    <comment ref="C32" authorId="0">
      <text>
        <r>
          <rPr>
            <sz val="11"/>
            <rFont val="Arial"/>
            <family val="2"/>
          </rPr>
          <t>In recent years there has been a massive change in the way our food is grown and an even bigger change in food preparation and storage techniques. Shelf-life, best before dates, organic produce and GM crops are just some of the topics that are at the forefront of news. By completing this unit learners will understand the key factors that affect crop production and how crop yields can be maximised. Learners will understand how crops are treated to ensure freshness, the impact of food miles and different farming methods on the environment. Learners will show how modern scientific techniques could help with the world food problems.</t>
        </r>
      </text>
    </comment>
    <comment ref="C33" authorId="0">
      <text>
        <r>
          <rPr>
            <sz val="11"/>
            <rFont val="Arial"/>
            <family val="2"/>
          </rPr>
          <t xml:space="preserve">The health of the nation is constantly in the public eye. Dietary concerns with both excessive intake of food as well as eating disorders have the potential to cause long-term health and well-being problems to society. Science is constantly providing treatments for many diseases and infections that cause problems within society. However, consideration needs to be given to the risks involved and the preventive measures that can be taken.
By completing this unit learners will understand the key factors that affect our health and well-being. Learners will understand how our bodies respond to infection, and how immunisation has helped reduce the impact of many diseases. Learners will look at how sexual health problems can affect the individual and society. Learners will also investigate genetic disorders and how genetic screening is used.
</t>
        </r>
      </text>
    </comment>
    <comment ref="C34" authorId="0">
      <text>
        <r>
          <rPr>
            <sz val="11"/>
            <rFont val="Arial"/>
            <family val="2"/>
          </rPr>
          <t xml:space="preserve">This unit aims to develop learners understanding of how a variety of human behaviours can be explained using a number of approaches. It seeks to explain basic human behaviours from a number of different perspectives. This unit is particularly useful to learners intending to follow careers in healthcare, public services or education or to those with an interest in psychology.
</t>
        </r>
      </text>
    </comment>
    <comment ref="Q20" authorId="0">
      <text>
        <r>
          <rPr>
            <sz val="11"/>
            <rFont val="Arial"/>
            <family val="2"/>
          </rPr>
          <t>The UK chemical industry has a turnover of over £57 billion a year and employs nearly 200,000 people.  It is one of the country’s largest and safest manufacturing industries. By the end of this unit learners will have an understanding of some of the factors involved in producing chemicals on an industrial scale to make all the materials that we rely on to improve our everyday lives.  They will be able to outline the factors involved in siting a chemical plant and the choice of process used. They will be able to use chemical ideas to evaluate and explain the conditions used in a process.  Learners will be able to describe the main costs involved in setting up and running a chemical plant.   Learners will understand the benefits and disadvantages of a chemical plant on the local and national community and be able to explain its impact on the environment.   Learners will be able to demonstrate how health and safety plays an important role in the operation of a chemical plant and in the transport of raw materials and the finished product.</t>
        </r>
      </text>
    </comment>
    <comment ref="Q21" authorId="0">
      <text>
        <r>
          <rPr>
            <sz val="11"/>
            <rFont val="Arial"/>
            <family val="2"/>
          </rPr>
          <t>In this unit the learners will be asked to consider the world around them and how scientists work to maintain the quality of our land, water and air in the face of the environmental issues that are caused by human activity. Learners consider how we dispose of solid waste on land, how we monitor and maintain water quality in our rivers and seas, and air quality in our atmosphere. Learners have the opportunity to investigate a case study, either individually or as a whole group, to evaluate the success of scientists in responding to a specific environmental issue.</t>
        </r>
      </text>
    </comment>
    <comment ref="Q22" authorId="0">
      <text>
        <r>
          <rPr>
            <sz val="11"/>
            <rFont val="Arial"/>
            <family val="2"/>
          </rPr>
          <t>This unit is about chemical design and innovation. Learners and teachers have scope to make choices within the unit to study different contexts depending on their interests. Learners may choose to study products that have commercial interests or may choose to specialise in looking at some innovations in the context of the careers they hope to follow. The unit looks at some chemicals that have very widespread use; washing powders, high performance car fuels and polymers, and ends with learners doing a case study in an area of interest to them. The unit lends itself to a large amount of practical work but could also be taught, relying on IT skills, with opportunities for data gathering, making presentations and using computer molecule simulation software if it is available.</t>
        </r>
      </text>
    </comment>
    <comment ref="Q26" authorId="0">
      <text>
        <r>
          <rPr>
            <sz val="11"/>
            <rFont val="Arial"/>
            <family val="2"/>
          </rPr>
          <t>Healthcare professionals regularly make use of a range of radiological techniques.  A number of methods of studying the internal anatomy of a patient are used routinely and learners may have prior knowledge of some diagnostic uses of, for example, X-rays and ultrasound. They may, however, not be familiar with the full range of techniques that are available.  
The aim of this unit is to increase understanding of the way in which different radiations can be used safely in a medical context. This will allow healthcare workers to become well informed about the techniques used. Consequently, they will be able to support and reassure patients who are being treated using, for example, X-rays and radioactive sources.</t>
        </r>
      </text>
    </comment>
    <comment ref="Q27" authorId="0">
      <text>
        <r>
          <rPr>
            <sz val="11"/>
            <rFont val="Arial"/>
            <family val="2"/>
          </rPr>
          <t>Participation in sport involves applying knowledge of the effect of forces. In some sports forces are used to cause an effect and in others they have to be overcome or compensated for in some way. The equipment used to improve performance, in some sports, has often been developed by using an understanding of the way in which forces behave.
This unit considers some of the ways in which forces affect the motion of objects that are involved in different sporting activities. Learners will discover how understanding the effects that forces have on moving objects can assist the trainers of professional athletes and participants in sport such as archery, swimming, cycling, tennis, cricket and cycling to maximise their attainment.</t>
        </r>
      </text>
    </comment>
    <comment ref="Q28" authorId="0">
      <text>
        <r>
          <rPr>
            <sz val="11"/>
            <rFont val="Arial"/>
            <family val="2"/>
          </rPr>
          <t xml:space="preserve">This unit will allow learners to understand that communication is a vital part of modern society. We gather information from the internet, television and radio. We use telephones, e-mail, mobile phones, pagers, faxes, navigational systems and video conferencing to communicate with each other. Communication systems are used to carry information such as:
• pictures, both still and video
• sound, such as music and voices
• computer data (bits)
Information is carried in a variety of ways including through free space, through optical fibres and as electricity through metal wires. Although information being transmitted may be blocked by obstacles there are ways to overcome these obstacles. This unit aims to address these areas so learners have a thorough understanding of current communication systems.
</t>
        </r>
      </text>
    </comment>
  </commentList>
</comments>
</file>

<file path=xl/sharedStrings.xml><?xml version="1.0" encoding="utf-8"?>
<sst xmlns="http://schemas.openxmlformats.org/spreadsheetml/2006/main" count="121" uniqueCount="80">
  <si>
    <t>Core: Mandatory Unit</t>
  </si>
  <si>
    <t>Credit value</t>
  </si>
  <si>
    <t>Unit No.</t>
  </si>
  <si>
    <t>Select</t>
  </si>
  <si>
    <t>Total credits</t>
  </si>
  <si>
    <t>Total units</t>
  </si>
  <si>
    <t>Certificate</t>
  </si>
  <si>
    <t>Diploma</t>
  </si>
  <si>
    <t>Minimum number of Outer Core Units</t>
  </si>
  <si>
    <t>Qualification level:</t>
  </si>
  <si>
    <t>Guided Learning Hours</t>
  </si>
  <si>
    <t>Credits required</t>
  </si>
  <si>
    <t>Required</t>
  </si>
  <si>
    <t>Selected</t>
  </si>
  <si>
    <t>Instructions</t>
  </si>
  <si>
    <t>Please select the required number of Outer Core units.</t>
  </si>
  <si>
    <t>Please select the required number of Optional units.</t>
  </si>
  <si>
    <t>N/A</t>
  </si>
  <si>
    <t>Hide</t>
  </si>
  <si>
    <t>This mandatory unit has been preselected</t>
  </si>
  <si>
    <t>Click here to select . . .</t>
  </si>
  <si>
    <t>P</t>
  </si>
  <si>
    <t>O</t>
  </si>
  <si>
    <t>?</t>
  </si>
  <si>
    <t>Level 2</t>
  </si>
  <si>
    <t>Centre name:</t>
  </si>
  <si>
    <t>Tutor:</t>
  </si>
  <si>
    <t>Learner:</t>
  </si>
  <si>
    <t>Total number of credits selected:</t>
  </si>
  <si>
    <t>Guided Learning Hours:</t>
  </si>
  <si>
    <t>Title</t>
  </si>
  <si>
    <t>Credit Value</t>
  </si>
  <si>
    <t>Optional</t>
  </si>
  <si>
    <t>M</t>
  </si>
  <si>
    <t>Yes</t>
  </si>
  <si>
    <t>Number of units selected</t>
  </si>
  <si>
    <t>Progress bar</t>
  </si>
  <si>
    <t>To begin, choose your required level of 
qualification by clicking in the blue 
Click here to select . . . box below.</t>
  </si>
  <si>
    <t>Rules of Combination Calculator</t>
  </si>
  <si>
    <t xml:space="preserve">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 or other records. </t>
  </si>
  <si>
    <t>How to use the qualification calculator</t>
  </si>
  <si>
    <t xml:space="preserve">Step 1: </t>
  </si>
  <si>
    <t xml:space="preserve">Follow the instructions on the top of the Calculator screen. This qualification has specific unit and level requirements. The Calculator screen will indicate when all of the requirements have been met by showing three green tick marks near the top of the page.         
</t>
  </si>
  <si>
    <t xml:space="preserve">Step 2: </t>
  </si>
  <si>
    <t xml:space="preserve">Select the appropriate units using the tick boxes. If you need to re-start your selection, click on the Reset unit selections button.           
           </t>
  </si>
  <si>
    <t>Step 3:</t>
  </si>
  <si>
    <t>Science of the Earth</t>
  </si>
  <si>
    <t>Processing and presenting data in science</t>
  </si>
  <si>
    <t>Research and development in science</t>
  </si>
  <si>
    <t>Practical techniques in science</t>
  </si>
  <si>
    <t>Communicating science</t>
  </si>
  <si>
    <t>Careers in science</t>
  </si>
  <si>
    <t>Food production</t>
  </si>
  <si>
    <t>Science of health</t>
  </si>
  <si>
    <t>Human behaviour</t>
  </si>
  <si>
    <t>Chemistry of production</t>
  </si>
  <si>
    <t>Environmental analysis</t>
  </si>
  <si>
    <t>Chemical design</t>
  </si>
  <si>
    <t>Radiology</t>
  </si>
  <si>
    <t>Physics in sport</t>
  </si>
  <si>
    <t>Science of telecommunications</t>
  </si>
  <si>
    <t>Skills Units</t>
  </si>
  <si>
    <t>Biology Units</t>
  </si>
  <si>
    <t>Chemistry Units</t>
  </si>
  <si>
    <t>Physics Units</t>
  </si>
  <si>
    <t>GLH</t>
  </si>
  <si>
    <r>
      <t xml:space="preserve">Mandatory </t>
    </r>
    <r>
      <rPr>
        <b/>
        <sz val="10"/>
        <color indexed="8"/>
        <rFont val="Arial"/>
        <family val="2"/>
      </rPr>
      <t>(preselected)</t>
    </r>
  </si>
  <si>
    <t>Number of Mandatory Credits</t>
  </si>
  <si>
    <t>Minimum number of Optional Credits</t>
  </si>
  <si>
    <t>Extended Certificate</t>
  </si>
  <si>
    <t>To begin, choose your required level of qualification by clicking in the blue 'Click here to select . . .' box below.</t>
  </si>
  <si>
    <t>You have now met the requirements for your chosen level of qualification. You can proceed to the 'View Centre Selection' page to see a summary of your selections.</t>
  </si>
  <si>
    <t>Cambridge Technicals in Science</t>
  </si>
  <si>
    <t>Skills</t>
  </si>
  <si>
    <t>Biology</t>
  </si>
  <si>
    <t>Chemistry</t>
  </si>
  <si>
    <t>Physics</t>
  </si>
  <si>
    <t>Centre Selection</t>
  </si>
  <si>
    <r>
      <t xml:space="preserve">Click on the </t>
    </r>
    <r>
      <rPr>
        <i/>
        <sz val="14"/>
        <color indexed="8"/>
        <rFont val="Arial"/>
        <family val="2"/>
      </rPr>
      <t>View Centre Selection</t>
    </r>
    <r>
      <rPr>
        <sz val="14"/>
        <color indexed="8"/>
        <rFont val="Arial"/>
        <family val="2"/>
      </rPr>
      <t xml:space="preserve"> button to see your selection in a printable format.    </t>
    </r>
  </si>
  <si>
    <t>As the Mandatory unit has been preselected, you can now select your optional units from any of the four optional groups. A green tick in the Selected column will indicate that you have met the minimum requirements for that particular group of units. The Progress Bar to the right will show a visual representation of the number of units selected against different qualification levels.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</si>
</sst>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95">
    <font>
      <sz val="11"/>
      <color theme="1"/>
      <name val="Calibri"/>
      <family val="2"/>
    </font>
    <font>
      <sz val="11"/>
      <color indexed="8"/>
      <name val="Calibri"/>
      <family val="2"/>
    </font>
    <font>
      <sz val="14"/>
      <color indexed="8"/>
      <name val="Arial"/>
      <family val="2"/>
    </font>
    <font>
      <i/>
      <sz val="14"/>
      <color indexed="8"/>
      <name val="Arial"/>
      <family val="2"/>
    </font>
    <font>
      <b/>
      <sz val="10"/>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0"/>
      <color indexed="17"/>
      <name val="Arial"/>
      <family val="2"/>
    </font>
    <font>
      <sz val="10"/>
      <color indexed="30"/>
      <name val="Arial"/>
      <family val="2"/>
    </font>
    <font>
      <b/>
      <sz val="12"/>
      <color indexed="8"/>
      <name val="Arial"/>
      <family val="2"/>
    </font>
    <font>
      <sz val="11"/>
      <color indexed="8"/>
      <name val="Arial"/>
      <family val="2"/>
    </font>
    <font>
      <b/>
      <sz val="12"/>
      <color indexed="9"/>
      <name val="Arial"/>
      <family val="2"/>
    </font>
    <font>
      <b/>
      <sz val="14"/>
      <color indexed="17"/>
      <name val="Wingdings 2"/>
      <family val="1"/>
    </font>
    <font>
      <sz val="11"/>
      <color indexed="9"/>
      <name val="Arial"/>
      <family val="2"/>
    </font>
    <font>
      <b/>
      <sz val="22"/>
      <color indexed="8"/>
      <name val="Arial"/>
      <family val="2"/>
    </font>
    <font>
      <b/>
      <sz val="11"/>
      <color indexed="8"/>
      <name val="Arial"/>
      <family val="2"/>
    </font>
    <font>
      <b/>
      <sz val="11"/>
      <color indexed="9"/>
      <name val="Arial"/>
      <family val="2"/>
    </font>
    <font>
      <b/>
      <sz val="28"/>
      <color indexed="17"/>
      <name val="Wingdings 2"/>
      <family val="1"/>
    </font>
    <font>
      <sz val="10"/>
      <color indexed="9"/>
      <name val="Arial"/>
      <family val="2"/>
    </font>
    <font>
      <b/>
      <sz val="20"/>
      <color indexed="56"/>
      <name val="Arial"/>
      <family val="2"/>
    </font>
    <font>
      <b/>
      <sz val="14"/>
      <color indexed="56"/>
      <name val="Arial"/>
      <family val="2"/>
    </font>
    <font>
      <b/>
      <sz val="14"/>
      <color indexed="8"/>
      <name val="Arial"/>
      <family val="2"/>
    </font>
    <font>
      <b/>
      <sz val="24"/>
      <color indexed="9"/>
      <name val="Arial"/>
      <family val="2"/>
    </font>
    <font>
      <b/>
      <sz val="18"/>
      <color indexed="8"/>
      <name val="Arial"/>
      <family val="2"/>
    </font>
    <font>
      <b/>
      <sz val="16"/>
      <color indexed="9"/>
      <name val="Arial"/>
      <family val="2"/>
    </font>
    <font>
      <b/>
      <sz val="16"/>
      <color indexed="8"/>
      <name val="Arial"/>
      <family val="2"/>
    </font>
    <font>
      <sz val="11"/>
      <color indexed="10"/>
      <name val="Arial"/>
      <family val="2"/>
    </font>
    <font>
      <sz val="12"/>
      <color indexed="8"/>
      <name val="Arial"/>
      <family val="2"/>
    </font>
    <font>
      <b/>
      <sz val="14"/>
      <color indexed="10"/>
      <name val="Arial"/>
      <family val="2"/>
    </font>
    <font>
      <sz val="8"/>
      <name val="Tahoma"/>
      <family val="2"/>
    </font>
    <font>
      <b/>
      <vertAlign val="superscript"/>
      <sz val="20"/>
      <color indexed="8"/>
      <name val="Arial"/>
      <family val="0"/>
    </font>
    <font>
      <i/>
      <vertAlign val="superscript"/>
      <sz val="16"/>
      <color indexed="8"/>
      <name val="Arial"/>
      <family val="0"/>
    </font>
    <font>
      <vertAlign val="superscript"/>
      <sz val="14"/>
      <color indexed="8"/>
      <name val="Arial"/>
      <family val="0"/>
    </font>
    <font>
      <b/>
      <sz val="28"/>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sz val="10"/>
      <color theme="6" tint="-0.4999699890613556"/>
      <name val="Arial"/>
      <family val="2"/>
    </font>
    <font>
      <sz val="10"/>
      <color rgb="FF0070C0"/>
      <name val="Arial"/>
      <family val="2"/>
    </font>
    <font>
      <b/>
      <sz val="12"/>
      <color theme="1"/>
      <name val="Arial"/>
      <family val="2"/>
    </font>
    <font>
      <sz val="11"/>
      <color theme="1"/>
      <name val="Arial"/>
      <family val="2"/>
    </font>
    <font>
      <b/>
      <sz val="12"/>
      <color theme="0"/>
      <name val="Arial"/>
      <family val="2"/>
    </font>
    <font>
      <b/>
      <sz val="14"/>
      <color rgb="FF00B050"/>
      <name val="Wingdings 2"/>
      <family val="1"/>
    </font>
    <font>
      <sz val="11"/>
      <color theme="0"/>
      <name val="Arial"/>
      <family val="2"/>
    </font>
    <font>
      <b/>
      <sz val="22"/>
      <color theme="1"/>
      <name val="Arial"/>
      <family val="2"/>
    </font>
    <font>
      <b/>
      <sz val="11"/>
      <color theme="1"/>
      <name val="Arial"/>
      <family val="2"/>
    </font>
    <font>
      <b/>
      <sz val="11"/>
      <color theme="0"/>
      <name val="Arial"/>
      <family val="2"/>
    </font>
    <font>
      <b/>
      <sz val="28"/>
      <color rgb="FF00B050"/>
      <name val="Wingdings 2"/>
      <family val="1"/>
    </font>
    <font>
      <sz val="10"/>
      <color theme="0"/>
      <name val="Arial"/>
      <family val="2"/>
    </font>
    <font>
      <b/>
      <sz val="20"/>
      <color rgb="FF00245E"/>
      <name val="Arial"/>
      <family val="2"/>
    </font>
    <font>
      <sz val="14"/>
      <color theme="1"/>
      <name val="Arial"/>
      <family val="2"/>
    </font>
    <font>
      <b/>
      <sz val="14"/>
      <color rgb="FF00245E"/>
      <name val="Arial"/>
      <family val="2"/>
    </font>
    <font>
      <b/>
      <sz val="14"/>
      <color theme="1"/>
      <name val="Arial"/>
      <family val="2"/>
    </font>
    <font>
      <b/>
      <sz val="24"/>
      <color theme="0"/>
      <name val="Arial"/>
      <family val="2"/>
    </font>
    <font>
      <sz val="12"/>
      <color theme="1"/>
      <name val="Arial"/>
      <family val="2"/>
    </font>
    <font>
      <sz val="11"/>
      <color rgb="FFFF0000"/>
      <name val="Arial"/>
      <family val="2"/>
    </font>
    <font>
      <sz val="11"/>
      <color rgb="FF000000"/>
      <name val="Arial"/>
      <family val="2"/>
    </font>
    <font>
      <b/>
      <sz val="16"/>
      <color theme="1"/>
      <name val="Arial"/>
      <family val="2"/>
    </font>
    <font>
      <b/>
      <sz val="18"/>
      <color theme="1"/>
      <name val="Arial"/>
      <family val="2"/>
    </font>
    <font>
      <b/>
      <sz val="16"/>
      <color theme="0"/>
      <name val="Arial"/>
      <family val="2"/>
    </font>
    <font>
      <b/>
      <sz val="14"/>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rgb="FFFF0000"/>
        <bgColor indexed="64"/>
      </patternFill>
    </fill>
    <fill>
      <patternFill patternType="solid">
        <fgColor theme="4" tint="-0.49996998906135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color theme="1"/>
      </left>
      <right style="medium"/>
      <top style="thin">
        <color theme="1"/>
      </top>
      <bottom style="thin">
        <color theme="1"/>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style="thin"/>
      <top style="medium"/>
      <bottom style="thin"/>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style="medium"/>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2">
    <xf numFmtId="0" fontId="0" fillId="0" borderId="0" xfId="0" applyFont="1" applyAlignment="1">
      <alignment/>
    </xf>
    <xf numFmtId="0" fontId="67" fillId="0" borderId="0" xfId="0" applyFont="1" applyAlignment="1">
      <alignment/>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xf>
    <xf numFmtId="0" fontId="67" fillId="0" borderId="0" xfId="0" applyFont="1" applyAlignment="1">
      <alignment horizontal="center" vertical="center"/>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xf>
    <xf numFmtId="0" fontId="69" fillId="0" borderId="0" xfId="0" applyFont="1" applyFill="1" applyAlignment="1">
      <alignment horizontal="center" vertical="center"/>
    </xf>
    <xf numFmtId="0" fontId="70" fillId="0" borderId="0" xfId="0" applyFont="1" applyAlignment="1">
      <alignment horizontal="center" vertical="center"/>
    </xf>
    <xf numFmtId="0" fontId="71" fillId="0" borderId="0" xfId="0" applyFont="1" applyAlignment="1">
      <alignment wrapText="1"/>
    </xf>
    <xf numFmtId="0" fontId="71" fillId="0" borderId="0" xfId="0" applyFont="1" applyAlignment="1">
      <alignment horizontal="center" vertical="center"/>
    </xf>
    <xf numFmtId="0" fontId="72" fillId="0" borderId="0" xfId="0" applyFont="1" applyBorder="1" applyAlignment="1">
      <alignment horizontal="center" vertical="center"/>
    </xf>
    <xf numFmtId="0" fontId="73" fillId="10" borderId="10" xfId="0" applyFont="1" applyFill="1" applyBorder="1" applyAlignment="1">
      <alignment horizontal="center" vertical="center"/>
    </xf>
    <xf numFmtId="0" fontId="73" fillId="4" borderId="10" xfId="0" applyFont="1" applyFill="1" applyBorder="1" applyAlignment="1">
      <alignment horizontal="center" vertical="center"/>
    </xf>
    <xf numFmtId="0" fontId="73" fillId="4" borderId="11" xfId="0" applyFont="1" applyFill="1" applyBorder="1" applyAlignment="1">
      <alignment horizontal="center" vertical="center"/>
    </xf>
    <xf numFmtId="0" fontId="72" fillId="0" borderId="10" xfId="0" applyFont="1" applyBorder="1" applyAlignment="1">
      <alignment horizontal="center" vertical="center"/>
    </xf>
    <xf numFmtId="0" fontId="72" fillId="0" borderId="0" xfId="0" applyFont="1" applyBorder="1" applyAlignment="1">
      <alignment horizontal="left" vertical="center"/>
    </xf>
    <xf numFmtId="0" fontId="72" fillId="3" borderId="10" xfId="0" applyFont="1" applyFill="1" applyBorder="1" applyAlignment="1">
      <alignment horizontal="center" vertical="center"/>
    </xf>
    <xf numFmtId="0" fontId="74" fillId="33" borderId="10" xfId="0" applyFont="1" applyFill="1" applyBorder="1" applyAlignment="1">
      <alignment horizontal="center" vertical="center" wrapText="1"/>
    </xf>
    <xf numFmtId="0" fontId="74" fillId="33" borderId="10" xfId="0" applyFont="1" applyFill="1" applyBorder="1" applyAlignment="1">
      <alignment horizontal="center" vertical="center"/>
    </xf>
    <xf numFmtId="0" fontId="72" fillId="8" borderId="1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11" xfId="0" applyFont="1" applyFill="1" applyBorder="1" applyAlignment="1">
      <alignment horizontal="center" vertical="center"/>
    </xf>
    <xf numFmtId="0" fontId="73" fillId="35" borderId="10" xfId="0" applyFont="1" applyFill="1" applyBorder="1" applyAlignment="1">
      <alignment horizontal="center" vertical="center"/>
    </xf>
    <xf numFmtId="0" fontId="72" fillId="10" borderId="10" xfId="0" applyFont="1" applyFill="1" applyBorder="1" applyAlignment="1">
      <alignment horizontal="center" vertical="center"/>
    </xf>
    <xf numFmtId="0" fontId="67" fillId="0" borderId="12" xfId="0" applyFont="1" applyBorder="1" applyAlignment="1">
      <alignment horizontal="center" vertical="center"/>
    </xf>
    <xf numFmtId="0" fontId="75" fillId="0" borderId="0" xfId="0" applyFont="1" applyAlignment="1">
      <alignment horizontal="center" vertical="center"/>
    </xf>
    <xf numFmtId="0" fontId="75" fillId="0" borderId="0" xfId="0" applyFont="1" applyAlignment="1">
      <alignment vertical="center"/>
    </xf>
    <xf numFmtId="0" fontId="72" fillId="3" borderId="13" xfId="0" applyFont="1" applyFill="1" applyBorder="1" applyAlignment="1">
      <alignment horizontal="center" vertical="center"/>
    </xf>
    <xf numFmtId="0" fontId="76" fillId="0" borderId="0" xfId="0" applyFont="1" applyBorder="1" applyAlignment="1">
      <alignment wrapText="1"/>
    </xf>
    <xf numFmtId="0" fontId="72" fillId="0" borderId="0" xfId="0" applyFont="1" applyBorder="1" applyAlignment="1">
      <alignment vertical="center" wrapText="1"/>
    </xf>
    <xf numFmtId="0" fontId="77" fillId="0" borderId="0" xfId="0" applyFont="1" applyAlignment="1">
      <alignment/>
    </xf>
    <xf numFmtId="0" fontId="78" fillId="36" borderId="13" xfId="0" applyFont="1" applyFill="1" applyBorder="1" applyAlignment="1">
      <alignment vertical="center"/>
    </xf>
    <xf numFmtId="0" fontId="0" fillId="36" borderId="14" xfId="0" applyFill="1" applyBorder="1" applyAlignment="1">
      <alignment/>
    </xf>
    <xf numFmtId="0" fontId="78" fillId="0" borderId="10" xfId="0" applyFont="1" applyBorder="1" applyAlignment="1">
      <alignment horizontal="center" vertical="center"/>
    </xf>
    <xf numFmtId="0" fontId="0" fillId="36" borderId="14" xfId="0" applyFill="1" applyBorder="1" applyAlignment="1">
      <alignment vertical="center"/>
    </xf>
    <xf numFmtId="0" fontId="0" fillId="36" borderId="15" xfId="0" applyFill="1" applyBorder="1" applyAlignment="1">
      <alignment vertical="center"/>
    </xf>
    <xf numFmtId="0" fontId="0" fillId="3" borderId="0" xfId="0" applyFill="1" applyAlignment="1">
      <alignment/>
    </xf>
    <xf numFmtId="0" fontId="78" fillId="3" borderId="0" xfId="0" applyFont="1" applyFill="1" applyBorder="1" applyAlignment="1" applyProtection="1">
      <alignment vertical="center"/>
      <protection locked="0"/>
    </xf>
    <xf numFmtId="0" fontId="0" fillId="3" borderId="0" xfId="0" applyFill="1" applyBorder="1" applyAlignment="1">
      <alignment/>
    </xf>
    <xf numFmtId="0" fontId="78" fillId="3" borderId="0" xfId="0" applyFont="1" applyFill="1" applyBorder="1" applyAlignment="1">
      <alignment vertical="center"/>
    </xf>
    <xf numFmtId="0" fontId="79" fillId="33"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left"/>
    </xf>
    <xf numFmtId="0" fontId="0" fillId="0" borderId="0" xfId="0" applyFill="1" applyAlignment="1">
      <alignment/>
    </xf>
    <xf numFmtId="0" fontId="78" fillId="0" borderId="0" xfId="0" applyFont="1" applyFill="1" applyBorder="1" applyAlignment="1" applyProtection="1">
      <alignment vertical="center"/>
      <protection locked="0"/>
    </xf>
    <xf numFmtId="0" fontId="78" fillId="0" borderId="0" xfId="0" applyFont="1" applyFill="1" applyBorder="1" applyAlignment="1">
      <alignment vertical="center"/>
    </xf>
    <xf numFmtId="0" fontId="78" fillId="34" borderId="10" xfId="0" applyFont="1" applyFill="1" applyBorder="1" applyAlignment="1">
      <alignment horizontal="center" vertical="center"/>
    </xf>
    <xf numFmtId="0" fontId="78" fillId="4" borderId="1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vertical="center" wrapText="1"/>
    </xf>
    <xf numFmtId="0" fontId="78" fillId="0" borderId="0" xfId="0" applyFont="1" applyBorder="1" applyAlignment="1">
      <alignment horizontal="center" vertical="center"/>
    </xf>
    <xf numFmtId="0" fontId="78" fillId="0" borderId="0" xfId="0" applyFont="1" applyBorder="1" applyAlignment="1" applyProtection="1">
      <alignment vertical="center"/>
      <protection locked="0"/>
    </xf>
    <xf numFmtId="0" fontId="73" fillId="3" borderId="11" xfId="0" applyFont="1" applyFill="1" applyBorder="1" applyAlignment="1">
      <alignment horizontal="center" vertical="center"/>
    </xf>
    <xf numFmtId="0" fontId="67" fillId="0" borderId="16" xfId="0" applyFont="1" applyBorder="1" applyAlignment="1">
      <alignment/>
    </xf>
    <xf numFmtId="0" fontId="67" fillId="0" borderId="16" xfId="0" applyFont="1" applyBorder="1" applyAlignment="1">
      <alignment horizontal="center" vertical="center"/>
    </xf>
    <xf numFmtId="0" fontId="72" fillId="0" borderId="11" xfId="0" applyFont="1" applyBorder="1" applyAlignment="1">
      <alignment horizontal="center" vertical="center"/>
    </xf>
    <xf numFmtId="0" fontId="67" fillId="0" borderId="0" xfId="0" applyFont="1" applyBorder="1" applyAlignment="1">
      <alignment vertical="center"/>
    </xf>
    <xf numFmtId="0" fontId="80" fillId="3" borderId="17" xfId="0" applyFont="1" applyFill="1" applyBorder="1" applyAlignment="1">
      <alignment horizontal="center" vertical="center"/>
    </xf>
    <xf numFmtId="0" fontId="80" fillId="8" borderId="18" xfId="0" applyFont="1" applyFill="1" applyBorder="1" applyAlignment="1">
      <alignment horizontal="center" vertical="center"/>
    </xf>
    <xf numFmtId="0" fontId="80" fillId="10" borderId="19" xfId="0" applyFont="1" applyFill="1" applyBorder="1" applyAlignment="1">
      <alignment horizontal="center" vertical="center"/>
    </xf>
    <xf numFmtId="0" fontId="80" fillId="0" borderId="20" xfId="0" applyFont="1" applyBorder="1" applyAlignment="1">
      <alignment horizontal="center" vertical="center"/>
    </xf>
    <xf numFmtId="0" fontId="67" fillId="0" borderId="21" xfId="0" applyFont="1" applyBorder="1" applyAlignment="1">
      <alignment/>
    </xf>
    <xf numFmtId="0" fontId="67" fillId="0" borderId="22" xfId="0" applyFont="1" applyBorder="1" applyAlignment="1">
      <alignment/>
    </xf>
    <xf numFmtId="0" fontId="73" fillId="10" borderId="23" xfId="0" applyFont="1" applyFill="1" applyBorder="1" applyAlignment="1">
      <alignment horizontal="center" vertical="center"/>
    </xf>
    <xf numFmtId="0" fontId="67" fillId="4" borderId="19" xfId="0" applyFont="1" applyFill="1" applyBorder="1" applyAlignment="1">
      <alignment/>
    </xf>
    <xf numFmtId="0" fontId="73" fillId="10" borderId="24" xfId="0" applyFont="1" applyFill="1" applyBorder="1" applyAlignment="1">
      <alignment horizontal="center" vertical="center"/>
    </xf>
    <xf numFmtId="0" fontId="67" fillId="4" borderId="20" xfId="0" applyFont="1" applyFill="1" applyBorder="1" applyAlignment="1">
      <alignment/>
    </xf>
    <xf numFmtId="0" fontId="73" fillId="35" borderId="24" xfId="0" applyFont="1" applyFill="1" applyBorder="1" applyAlignment="1">
      <alignment horizontal="center" vertical="center"/>
    </xf>
    <xf numFmtId="0" fontId="67" fillId="34" borderId="20" xfId="0" applyFont="1" applyFill="1" applyBorder="1" applyAlignment="1">
      <alignment/>
    </xf>
    <xf numFmtId="0" fontId="81" fillId="0" borderId="0" xfId="0" applyFont="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82" fillId="0" borderId="29" xfId="0" applyFont="1" applyBorder="1" applyAlignment="1">
      <alignment/>
    </xf>
    <xf numFmtId="0" fontId="83" fillId="0" borderId="30" xfId="0" applyFont="1" applyBorder="1" applyAlignment="1">
      <alignment/>
    </xf>
    <xf numFmtId="0" fontId="0" fillId="0" borderId="30" xfId="0" applyBorder="1" applyAlignment="1">
      <alignment/>
    </xf>
    <xf numFmtId="0" fontId="0" fillId="0" borderId="12" xfId="0" applyBorder="1" applyAlignment="1">
      <alignment/>
    </xf>
    <xf numFmtId="0" fontId="84" fillId="0" borderId="25" xfId="0" applyFont="1" applyBorder="1" applyAlignment="1">
      <alignment vertical="center"/>
    </xf>
    <xf numFmtId="0" fontId="0" fillId="0" borderId="25" xfId="0" applyBorder="1" applyAlignment="1">
      <alignment vertical="center"/>
    </xf>
    <xf numFmtId="0" fontId="84" fillId="0" borderId="31" xfId="0" applyFont="1" applyBorder="1" applyAlignment="1">
      <alignment vertical="center"/>
    </xf>
    <xf numFmtId="0" fontId="0" fillId="33" borderId="0" xfId="0" applyFill="1" applyAlignment="1">
      <alignment/>
    </xf>
    <xf numFmtId="0" fontId="73" fillId="0" borderId="0" xfId="0" applyFont="1" applyFill="1" applyBorder="1" applyAlignment="1">
      <alignment horizontal="center" vertical="center"/>
    </xf>
    <xf numFmtId="0" fontId="67" fillId="0" borderId="0" xfId="0" applyFont="1" applyFill="1" applyBorder="1" applyAlignment="1">
      <alignment/>
    </xf>
    <xf numFmtId="0" fontId="73" fillId="35" borderId="23" xfId="0" applyFont="1" applyFill="1" applyBorder="1" applyAlignment="1">
      <alignment horizontal="center" vertical="center"/>
    </xf>
    <xf numFmtId="0" fontId="67" fillId="34" borderId="19" xfId="0" applyFont="1" applyFill="1" applyBorder="1" applyAlignment="1">
      <alignment/>
    </xf>
    <xf numFmtId="0" fontId="73" fillId="18" borderId="23" xfId="0" applyFont="1" applyFill="1" applyBorder="1" applyAlignment="1">
      <alignment horizontal="center" vertical="center"/>
    </xf>
    <xf numFmtId="0" fontId="73" fillId="6" borderId="10" xfId="0" applyFont="1" applyFill="1" applyBorder="1" applyAlignment="1">
      <alignment horizontal="center" vertical="center"/>
    </xf>
    <xf numFmtId="0" fontId="67" fillId="6" borderId="19" xfId="0" applyFont="1" applyFill="1" applyBorder="1" applyAlignment="1">
      <alignment/>
    </xf>
    <xf numFmtId="0" fontId="73" fillId="18" borderId="24" xfId="0" applyFont="1" applyFill="1" applyBorder="1" applyAlignment="1">
      <alignment horizontal="center" vertical="center"/>
    </xf>
    <xf numFmtId="0" fontId="73" fillId="6" borderId="11" xfId="0" applyFont="1" applyFill="1" applyBorder="1" applyAlignment="1">
      <alignment horizontal="center" vertical="center"/>
    </xf>
    <xf numFmtId="0" fontId="67" fillId="6" borderId="20" xfId="0" applyFont="1" applyFill="1" applyBorder="1" applyAlignment="1">
      <alignment/>
    </xf>
    <xf numFmtId="0" fontId="73" fillId="19" borderId="23" xfId="0" applyFont="1" applyFill="1" applyBorder="1" applyAlignment="1">
      <alignment horizontal="center" vertical="center"/>
    </xf>
    <xf numFmtId="0" fontId="73" fillId="19" borderId="24" xfId="0" applyFont="1" applyFill="1" applyBorder="1" applyAlignment="1">
      <alignment horizontal="center" vertical="center"/>
    </xf>
    <xf numFmtId="0" fontId="73" fillId="7" borderId="10" xfId="0" applyFont="1" applyFill="1" applyBorder="1" applyAlignment="1">
      <alignment horizontal="center" vertical="center"/>
    </xf>
    <xf numFmtId="0" fontId="67" fillId="7" borderId="19" xfId="0" applyFont="1" applyFill="1" applyBorder="1" applyAlignment="1">
      <alignment/>
    </xf>
    <xf numFmtId="0" fontId="73" fillId="7" borderId="11" xfId="0" applyFont="1" applyFill="1" applyBorder="1" applyAlignment="1">
      <alignment horizontal="center" vertical="center"/>
    </xf>
    <xf numFmtId="0" fontId="67" fillId="7" borderId="20" xfId="0" applyFont="1" applyFill="1" applyBorder="1" applyAlignment="1">
      <alignment/>
    </xf>
    <xf numFmtId="0" fontId="73" fillId="9" borderId="24" xfId="0" applyFont="1" applyFill="1" applyBorder="1" applyAlignment="1">
      <alignment horizontal="center" vertical="center"/>
    </xf>
    <xf numFmtId="0" fontId="67" fillId="3" borderId="20" xfId="0" applyFont="1" applyFill="1" applyBorder="1" applyAlignment="1">
      <alignment/>
    </xf>
    <xf numFmtId="0" fontId="73" fillId="34" borderId="10" xfId="0" applyFont="1" applyFill="1" applyBorder="1" applyAlignment="1">
      <alignment horizontal="center" vertical="center" wrapText="1"/>
    </xf>
    <xf numFmtId="0" fontId="73" fillId="34" borderId="11" xfId="0" applyFont="1" applyFill="1" applyBorder="1" applyAlignment="1">
      <alignment horizontal="center" vertical="center" wrapText="1"/>
    </xf>
    <xf numFmtId="0" fontId="74" fillId="33" borderId="32" xfId="0" applyFont="1" applyFill="1" applyBorder="1" applyAlignment="1">
      <alignment horizontal="center" vertical="center" wrapText="1"/>
    </xf>
    <xf numFmtId="0" fontId="74" fillId="33" borderId="33" xfId="0" applyFont="1" applyFill="1" applyBorder="1" applyAlignment="1">
      <alignment horizontal="center" vertical="center"/>
    </xf>
    <xf numFmtId="0" fontId="74" fillId="33" borderId="33" xfId="0" applyFont="1" applyFill="1" applyBorder="1" applyAlignment="1">
      <alignment horizontal="center" vertical="center" wrapText="1"/>
    </xf>
    <xf numFmtId="0" fontId="74" fillId="33" borderId="18" xfId="0" applyFont="1" applyFill="1" applyBorder="1" applyAlignment="1">
      <alignment horizontal="center" vertical="center"/>
    </xf>
    <xf numFmtId="0" fontId="74" fillId="37" borderId="10" xfId="0" applyFont="1" applyFill="1" applyBorder="1" applyAlignment="1">
      <alignment horizontal="center" vertical="center" wrapText="1"/>
    </xf>
    <xf numFmtId="0" fontId="74" fillId="37" borderId="10" xfId="0" applyFont="1" applyFill="1" applyBorder="1" applyAlignment="1">
      <alignment horizontal="center" vertical="center"/>
    </xf>
    <xf numFmtId="0" fontId="74" fillId="37" borderId="23" xfId="0" applyFont="1" applyFill="1" applyBorder="1" applyAlignment="1">
      <alignment horizontal="center" vertical="center" wrapText="1"/>
    </xf>
    <xf numFmtId="0" fontId="74" fillId="37" borderId="19" xfId="0" applyFont="1" applyFill="1" applyBorder="1" applyAlignment="1">
      <alignment horizontal="center" vertical="center"/>
    </xf>
    <xf numFmtId="0" fontId="74" fillId="38" borderId="10" xfId="0" applyFont="1" applyFill="1" applyBorder="1" applyAlignment="1">
      <alignment horizontal="center" vertical="center" wrapText="1"/>
    </xf>
    <xf numFmtId="0" fontId="74" fillId="38" borderId="10" xfId="0" applyFont="1" applyFill="1" applyBorder="1" applyAlignment="1">
      <alignment horizontal="center" vertical="center"/>
    </xf>
    <xf numFmtId="0" fontId="73" fillId="18" borderId="10" xfId="0" applyFont="1" applyFill="1" applyBorder="1" applyAlignment="1">
      <alignment horizontal="center" vertical="center"/>
    </xf>
    <xf numFmtId="0" fontId="74" fillId="38" borderId="23" xfId="0" applyFont="1" applyFill="1" applyBorder="1" applyAlignment="1">
      <alignment horizontal="center" vertical="center" wrapText="1"/>
    </xf>
    <xf numFmtId="0" fontId="74" fillId="38" borderId="19" xfId="0" applyFont="1" applyFill="1" applyBorder="1" applyAlignment="1">
      <alignment horizontal="center" vertical="center"/>
    </xf>
    <xf numFmtId="0" fontId="73" fillId="19" borderId="10" xfId="0" applyFont="1" applyFill="1" applyBorder="1" applyAlignment="1">
      <alignment horizontal="center" vertical="center"/>
    </xf>
    <xf numFmtId="0" fontId="74" fillId="39" borderId="10" xfId="0" applyFont="1" applyFill="1" applyBorder="1" applyAlignment="1">
      <alignment horizontal="center" vertical="center" wrapText="1"/>
    </xf>
    <xf numFmtId="0" fontId="74" fillId="39" borderId="10" xfId="0" applyFont="1" applyFill="1" applyBorder="1" applyAlignment="1">
      <alignment horizontal="center" vertical="center"/>
    </xf>
    <xf numFmtId="0" fontId="74" fillId="39" borderId="23" xfId="0" applyFont="1" applyFill="1" applyBorder="1" applyAlignment="1">
      <alignment horizontal="center" vertical="center" wrapText="1"/>
    </xf>
    <xf numFmtId="0" fontId="74" fillId="39" borderId="19" xfId="0" applyFont="1" applyFill="1" applyBorder="1" applyAlignment="1">
      <alignment horizontal="center" vertical="center"/>
    </xf>
    <xf numFmtId="0" fontId="78" fillId="0" borderId="34" xfId="0" applyFont="1" applyBorder="1" applyAlignment="1">
      <alignment horizontal="center" vertical="center"/>
    </xf>
    <xf numFmtId="0" fontId="78" fillId="40" borderId="0" xfId="0" applyFont="1" applyFill="1" applyBorder="1" applyAlignment="1">
      <alignment horizontal="center" vertical="center"/>
    </xf>
    <xf numFmtId="0" fontId="0" fillId="40" borderId="0" xfId="0" applyFill="1" applyBorder="1" applyAlignment="1">
      <alignment/>
    </xf>
    <xf numFmtId="0" fontId="0" fillId="40" borderId="0" xfId="0" applyFill="1" applyBorder="1" applyAlignment="1">
      <alignment/>
    </xf>
    <xf numFmtId="0" fontId="73" fillId="9" borderId="10" xfId="0" applyFont="1" applyFill="1" applyBorder="1" applyAlignment="1">
      <alignment horizontal="center" vertical="center"/>
    </xf>
    <xf numFmtId="0" fontId="73" fillId="3" borderId="10" xfId="0" applyFont="1" applyFill="1" applyBorder="1" applyAlignment="1">
      <alignment horizontal="center" vertical="center"/>
    </xf>
    <xf numFmtId="0" fontId="78" fillId="3" borderId="10" xfId="0" applyFont="1" applyFill="1" applyBorder="1" applyAlignment="1">
      <alignment horizontal="center" vertical="center"/>
    </xf>
    <xf numFmtId="0" fontId="78" fillId="6" borderId="10" xfId="0" applyFont="1" applyFill="1" applyBorder="1" applyAlignment="1">
      <alignment horizontal="center" vertical="center"/>
    </xf>
    <xf numFmtId="0" fontId="78" fillId="7" borderId="10" xfId="0" applyFont="1" applyFill="1" applyBorder="1" applyAlignment="1">
      <alignment horizontal="center" vertical="center"/>
    </xf>
    <xf numFmtId="0" fontId="85" fillId="0" borderId="0" xfId="0" applyFont="1" applyFill="1" applyBorder="1" applyAlignment="1">
      <alignment vertical="center" textRotation="180"/>
    </xf>
    <xf numFmtId="0" fontId="74" fillId="33" borderId="35"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4" fillId="33" borderId="35" xfId="0" applyFont="1" applyFill="1" applyBorder="1" applyAlignment="1">
      <alignment horizontal="center" vertical="center"/>
    </xf>
    <xf numFmtId="0" fontId="85" fillId="21" borderId="10" xfId="0" applyFont="1" applyFill="1" applyBorder="1" applyAlignment="1">
      <alignment horizontal="center" vertical="center" textRotation="180"/>
    </xf>
    <xf numFmtId="0" fontId="69" fillId="0" borderId="0" xfId="0" applyFont="1" applyAlignment="1" applyProtection="1">
      <alignment horizontal="center" vertical="center"/>
      <protection locked="0"/>
    </xf>
    <xf numFmtId="0" fontId="69" fillId="0" borderId="0" xfId="0" applyFont="1" applyAlignment="1" applyProtection="1">
      <alignment vertical="center"/>
      <protection locked="0"/>
    </xf>
    <xf numFmtId="0" fontId="74" fillId="41" borderId="10" xfId="0" applyFont="1" applyFill="1" applyBorder="1" applyAlignment="1">
      <alignment horizontal="center" vertical="center" wrapText="1"/>
    </xf>
    <xf numFmtId="0" fontId="74" fillId="41" borderId="10" xfId="0" applyFont="1" applyFill="1" applyBorder="1" applyAlignment="1">
      <alignment horizontal="center" vertical="center"/>
    </xf>
    <xf numFmtId="0" fontId="74" fillId="41" borderId="23" xfId="0" applyFont="1" applyFill="1" applyBorder="1" applyAlignment="1">
      <alignment horizontal="center" vertical="center" wrapText="1"/>
    </xf>
    <xf numFmtId="0" fontId="74" fillId="41" borderId="19" xfId="0" applyFont="1" applyFill="1" applyBorder="1" applyAlignment="1">
      <alignment horizontal="center" vertical="center"/>
    </xf>
    <xf numFmtId="0" fontId="86" fillId="33" borderId="0" xfId="0" applyFont="1" applyFill="1" applyAlignment="1">
      <alignment horizontal="center" wrapText="1"/>
    </xf>
    <xf numFmtId="0" fontId="83" fillId="2" borderId="0" xfId="0" applyFont="1" applyFill="1" applyAlignment="1">
      <alignment horizontal="left" vertical="center" wrapText="1" indent="1"/>
    </xf>
    <xf numFmtId="0" fontId="83" fillId="2" borderId="0" xfId="0" applyFont="1" applyFill="1" applyAlignment="1">
      <alignment horizontal="left" vertical="center" indent="1"/>
    </xf>
    <xf numFmtId="0" fontId="83" fillId="0" borderId="0" xfId="0" applyFont="1" applyBorder="1" applyAlignment="1">
      <alignment horizontal="left" vertical="top" wrapText="1"/>
    </xf>
    <xf numFmtId="0" fontId="83" fillId="0" borderId="0" xfId="0" applyFont="1" applyBorder="1" applyAlignment="1">
      <alignment horizontal="left" vertical="top"/>
    </xf>
    <xf numFmtId="0" fontId="83" fillId="0" borderId="28" xfId="0" applyFont="1" applyBorder="1" applyAlignment="1">
      <alignment horizontal="left" vertical="top"/>
    </xf>
    <xf numFmtId="0" fontId="74" fillId="33" borderId="31" xfId="0" applyFont="1" applyFill="1" applyBorder="1" applyAlignment="1">
      <alignment horizontal="left" vertical="center"/>
    </xf>
    <xf numFmtId="0" fontId="74" fillId="33" borderId="30" xfId="0" applyFont="1" applyFill="1" applyBorder="1" applyAlignment="1">
      <alignment horizontal="left" vertical="center"/>
    </xf>
    <xf numFmtId="0" fontId="73" fillId="34" borderId="13"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72" fillId="2" borderId="36" xfId="0" applyFont="1" applyFill="1" applyBorder="1" applyAlignment="1">
      <alignment horizontal="center" vertical="center"/>
    </xf>
    <xf numFmtId="0" fontId="72" fillId="2" borderId="37" xfId="0" applyFont="1" applyFill="1" applyBorder="1" applyAlignment="1">
      <alignment horizontal="center" vertical="center"/>
    </xf>
    <xf numFmtId="0" fontId="72" fillId="2" borderId="38" xfId="0"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87" fillId="2" borderId="29" xfId="0" applyFont="1" applyFill="1" applyBorder="1" applyAlignment="1">
      <alignment horizontal="center" vertical="center" wrapText="1"/>
    </xf>
    <xf numFmtId="0" fontId="87" fillId="2" borderId="26" xfId="0" applyFont="1" applyFill="1" applyBorder="1" applyAlignment="1">
      <alignment horizontal="center" vertical="center" wrapText="1"/>
    </xf>
    <xf numFmtId="0" fontId="87" fillId="2" borderId="27" xfId="0" applyFont="1" applyFill="1" applyBorder="1" applyAlignment="1">
      <alignment horizontal="center" vertical="center" wrapText="1"/>
    </xf>
    <xf numFmtId="0" fontId="87" fillId="2" borderId="25" xfId="0" applyFont="1" applyFill="1" applyBorder="1" applyAlignment="1">
      <alignment horizontal="center" vertical="center" wrapText="1"/>
    </xf>
    <xf numFmtId="0" fontId="87" fillId="2" borderId="0" xfId="0" applyFont="1" applyFill="1" applyBorder="1" applyAlignment="1">
      <alignment horizontal="center" vertical="center" wrapText="1"/>
    </xf>
    <xf numFmtId="0" fontId="87" fillId="2" borderId="28" xfId="0" applyFont="1" applyFill="1" applyBorder="1" applyAlignment="1">
      <alignment horizontal="center" vertical="center" wrapText="1"/>
    </xf>
    <xf numFmtId="0" fontId="87" fillId="2" borderId="31"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12" xfId="0" applyFont="1" applyFill="1" applyBorder="1" applyAlignment="1">
      <alignment horizontal="center" vertical="center" wrapText="1"/>
    </xf>
    <xf numFmtId="0" fontId="73" fillId="3" borderId="11" xfId="0" applyFont="1" applyFill="1" applyBorder="1" applyAlignment="1">
      <alignment horizontal="left" vertical="center" indent="1"/>
    </xf>
    <xf numFmtId="0" fontId="87" fillId="3" borderId="39" xfId="0" applyFont="1" applyFill="1" applyBorder="1" applyAlignment="1">
      <alignment horizontal="left" vertical="center"/>
    </xf>
    <xf numFmtId="0" fontId="87" fillId="3" borderId="14" xfId="0" applyFont="1" applyFill="1" applyBorder="1" applyAlignment="1">
      <alignment horizontal="left" vertical="center"/>
    </xf>
    <xf numFmtId="0" fontId="87" fillId="3" borderId="40" xfId="0" applyFont="1" applyFill="1" applyBorder="1" applyAlignment="1">
      <alignment horizontal="left" vertical="center"/>
    </xf>
    <xf numFmtId="0" fontId="85" fillId="2" borderId="41" xfId="0" applyFont="1" applyFill="1" applyBorder="1" applyAlignment="1">
      <alignment horizontal="left" vertical="center"/>
    </xf>
    <xf numFmtId="0" fontId="85" fillId="2" borderId="42" xfId="0" applyFont="1" applyFill="1" applyBorder="1" applyAlignment="1">
      <alignment horizontal="left" vertical="center"/>
    </xf>
    <xf numFmtId="0" fontId="85" fillId="2" borderId="43" xfId="0" applyFont="1" applyFill="1" applyBorder="1" applyAlignment="1">
      <alignment horizontal="left" vertical="center"/>
    </xf>
    <xf numFmtId="0" fontId="85" fillId="2" borderId="44" xfId="0" applyFont="1" applyFill="1" applyBorder="1" applyAlignment="1">
      <alignment horizontal="left" vertical="center"/>
    </xf>
    <xf numFmtId="0" fontId="88" fillId="2" borderId="39" xfId="0" applyFont="1" applyFill="1" applyBorder="1" applyAlignment="1">
      <alignment horizontal="left" vertical="center"/>
    </xf>
    <xf numFmtId="0" fontId="88" fillId="2" borderId="14" xfId="0" applyFont="1" applyFill="1" applyBorder="1" applyAlignment="1">
      <alignment horizontal="left" vertical="center"/>
    </xf>
    <xf numFmtId="0" fontId="88" fillId="2" borderId="40" xfId="0" applyFont="1" applyFill="1" applyBorder="1" applyAlignment="1">
      <alignment horizontal="left" vertical="center"/>
    </xf>
    <xf numFmtId="0" fontId="85" fillId="0" borderId="45" xfId="0" applyFont="1" applyBorder="1" applyAlignment="1">
      <alignment horizontal="left" vertical="center"/>
    </xf>
    <xf numFmtId="0" fontId="85" fillId="0" borderId="21" xfId="0" applyFont="1" applyBorder="1" applyAlignment="1">
      <alignment horizontal="left" vertical="center"/>
    </xf>
    <xf numFmtId="0" fontId="73" fillId="0" borderId="0" xfId="0" applyFont="1" applyFill="1" applyBorder="1" applyAlignment="1">
      <alignment horizontal="left" vertical="center" indent="1"/>
    </xf>
    <xf numFmtId="0" fontId="74" fillId="37" borderId="10" xfId="0" applyFont="1" applyFill="1" applyBorder="1" applyAlignment="1">
      <alignment horizontal="left" vertical="center"/>
    </xf>
    <xf numFmtId="0" fontId="73" fillId="6" borderId="10" xfId="0" applyFont="1" applyFill="1" applyBorder="1" applyAlignment="1">
      <alignment horizontal="left" vertical="center"/>
    </xf>
    <xf numFmtId="0" fontId="73" fillId="6" borderId="11" xfId="0" applyFont="1" applyFill="1" applyBorder="1" applyAlignment="1">
      <alignment horizontal="left" vertical="center"/>
    </xf>
    <xf numFmtId="0" fontId="73" fillId="7" borderId="10" xfId="0" applyFont="1" applyFill="1" applyBorder="1" applyAlignment="1">
      <alignment horizontal="left" vertical="center"/>
    </xf>
    <xf numFmtId="0" fontId="74" fillId="39" borderId="10" xfId="0" applyFont="1" applyFill="1" applyBorder="1" applyAlignment="1">
      <alignment horizontal="left" vertical="center"/>
    </xf>
    <xf numFmtId="0" fontId="72" fillId="10" borderId="23" xfId="0" applyFont="1" applyFill="1" applyBorder="1" applyAlignment="1">
      <alignment horizontal="left" vertical="center"/>
    </xf>
    <xf numFmtId="0" fontId="72" fillId="10" borderId="10" xfId="0" applyFont="1" applyFill="1" applyBorder="1" applyAlignment="1">
      <alignment horizontal="left" vertical="center"/>
    </xf>
    <xf numFmtId="0" fontId="73" fillId="4" borderId="46" xfId="0" applyFont="1" applyFill="1" applyBorder="1" applyAlignment="1">
      <alignment horizontal="left" vertical="center" wrapText="1"/>
    </xf>
    <xf numFmtId="0" fontId="73" fillId="4" borderId="47" xfId="0" applyFont="1" applyFill="1" applyBorder="1" applyAlignment="1">
      <alignment horizontal="left" vertical="center" wrapText="1"/>
    </xf>
    <xf numFmtId="0" fontId="73" fillId="4" borderId="48" xfId="0" applyFont="1" applyFill="1" applyBorder="1" applyAlignment="1">
      <alignment horizontal="left" vertical="center" wrapText="1"/>
    </xf>
    <xf numFmtId="0" fontId="73" fillId="4" borderId="10" xfId="0" applyFont="1" applyFill="1" applyBorder="1" applyAlignment="1">
      <alignment horizontal="left" vertical="center"/>
    </xf>
    <xf numFmtId="0" fontId="73" fillId="4" borderId="11" xfId="0" applyFont="1" applyFill="1" applyBorder="1" applyAlignment="1">
      <alignment horizontal="left" vertical="center"/>
    </xf>
    <xf numFmtId="0" fontId="73" fillId="7" borderId="11" xfId="0" applyFont="1" applyFill="1" applyBorder="1" applyAlignment="1">
      <alignment horizontal="left" vertical="center"/>
    </xf>
    <xf numFmtId="0" fontId="74" fillId="38" borderId="10" xfId="0" applyFont="1" applyFill="1" applyBorder="1" applyAlignment="1">
      <alignment horizontal="left" vertical="center"/>
    </xf>
    <xf numFmtId="0" fontId="89" fillId="0" borderId="0" xfId="0" applyFont="1" applyFill="1" applyBorder="1" applyAlignment="1">
      <alignment horizontal="left" vertical="center" indent="1"/>
    </xf>
    <xf numFmtId="0" fontId="67" fillId="42" borderId="49" xfId="0" applyFont="1" applyFill="1" applyBorder="1" applyAlignment="1">
      <alignment horizontal="center"/>
    </xf>
    <xf numFmtId="0" fontId="67" fillId="42" borderId="26" xfId="0" applyFont="1" applyFill="1" applyBorder="1" applyAlignment="1">
      <alignment horizontal="center"/>
    </xf>
    <xf numFmtId="0" fontId="67" fillId="42" borderId="50" xfId="0" applyFont="1" applyFill="1" applyBorder="1" applyAlignment="1">
      <alignment horizontal="center"/>
    </xf>
    <xf numFmtId="0" fontId="67" fillId="42" borderId="51" xfId="0" applyFont="1" applyFill="1" applyBorder="1" applyAlignment="1">
      <alignment horizontal="center"/>
    </xf>
    <xf numFmtId="0" fontId="67" fillId="42" borderId="16" xfId="0" applyFont="1" applyFill="1" applyBorder="1" applyAlignment="1">
      <alignment horizontal="center"/>
    </xf>
    <xf numFmtId="0" fontId="67" fillId="42" borderId="34" xfId="0" applyFont="1" applyFill="1" applyBorder="1" applyAlignment="1">
      <alignment horizontal="center"/>
    </xf>
    <xf numFmtId="0" fontId="90" fillId="34" borderId="36" xfId="0" applyFont="1" applyFill="1" applyBorder="1" applyAlignment="1">
      <alignment horizontal="center" vertical="center"/>
    </xf>
    <xf numFmtId="0" fontId="90" fillId="34" borderId="37" xfId="0" applyFont="1" applyFill="1" applyBorder="1" applyAlignment="1">
      <alignment horizontal="center" vertical="center"/>
    </xf>
    <xf numFmtId="0" fontId="90" fillId="34" borderId="38" xfId="0" applyFont="1" applyFill="1" applyBorder="1" applyAlignment="1">
      <alignment horizontal="center" vertical="center"/>
    </xf>
    <xf numFmtId="0" fontId="74" fillId="41" borderId="10" xfId="0" applyFont="1" applyFill="1" applyBorder="1" applyAlignment="1">
      <alignment horizontal="left" vertical="center"/>
    </xf>
    <xf numFmtId="0" fontId="90" fillId="4" borderId="52" xfId="0" applyFont="1" applyFill="1" applyBorder="1" applyAlignment="1">
      <alignment horizontal="center" vertical="center"/>
    </xf>
    <xf numFmtId="0" fontId="90" fillId="4" borderId="43" xfId="0" applyFont="1" applyFill="1" applyBorder="1" applyAlignment="1">
      <alignment horizontal="center" vertical="center"/>
    </xf>
    <xf numFmtId="0" fontId="90" fillId="4" borderId="44" xfId="0" applyFont="1" applyFill="1" applyBorder="1" applyAlignment="1">
      <alignment horizontal="center" vertical="center"/>
    </xf>
    <xf numFmtId="0" fontId="90" fillId="6" borderId="52" xfId="0" applyFont="1" applyFill="1" applyBorder="1" applyAlignment="1">
      <alignment horizontal="center" vertical="center"/>
    </xf>
    <xf numFmtId="0" fontId="90" fillId="6" borderId="43" xfId="0" applyFont="1" applyFill="1" applyBorder="1" applyAlignment="1">
      <alignment horizontal="center" vertical="center"/>
    </xf>
    <xf numFmtId="0" fontId="90" fillId="6" borderId="44" xfId="0" applyFont="1" applyFill="1" applyBorder="1" applyAlignment="1">
      <alignment horizontal="center" vertical="center"/>
    </xf>
    <xf numFmtId="0" fontId="90" fillId="7" borderId="52" xfId="0" applyFont="1" applyFill="1" applyBorder="1" applyAlignment="1">
      <alignment horizontal="center" vertical="center"/>
    </xf>
    <xf numFmtId="0" fontId="90" fillId="7" borderId="43" xfId="0" applyFont="1" applyFill="1" applyBorder="1" applyAlignment="1">
      <alignment horizontal="center" vertical="center"/>
    </xf>
    <xf numFmtId="0" fontId="90" fillId="7" borderId="44" xfId="0" applyFont="1" applyFill="1" applyBorder="1" applyAlignment="1">
      <alignment horizontal="center" vertical="center"/>
    </xf>
    <xf numFmtId="0" fontId="90" fillId="3" borderId="52" xfId="0" applyFont="1" applyFill="1" applyBorder="1" applyAlignment="1">
      <alignment horizontal="center" vertical="center"/>
    </xf>
    <xf numFmtId="0" fontId="90" fillId="3" borderId="43" xfId="0" applyFont="1" applyFill="1" applyBorder="1" applyAlignment="1">
      <alignment horizontal="center" vertical="center"/>
    </xf>
    <xf numFmtId="0" fontId="90" fillId="3" borderId="44" xfId="0" applyFont="1" applyFill="1" applyBorder="1" applyAlignment="1">
      <alignment horizontal="center" vertical="center"/>
    </xf>
    <xf numFmtId="0" fontId="91" fillId="43" borderId="0" xfId="0" applyFont="1" applyFill="1" applyAlignment="1">
      <alignment horizontal="center" vertical="center"/>
    </xf>
    <xf numFmtId="0" fontId="67" fillId="43" borderId="0" xfId="0" applyFont="1" applyFill="1" applyAlignment="1">
      <alignment horizontal="center" vertical="center"/>
    </xf>
    <xf numFmtId="0" fontId="67" fillId="0" borderId="31" xfId="0" applyFont="1" applyBorder="1" applyAlignment="1">
      <alignment horizontal="center" vertical="center"/>
    </xf>
    <xf numFmtId="0" fontId="67" fillId="0" borderId="53" xfId="0" applyFont="1" applyBorder="1" applyAlignment="1">
      <alignment horizontal="center" vertical="center"/>
    </xf>
    <xf numFmtId="0" fontId="72" fillId="0" borderId="23" xfId="0" applyFont="1" applyBorder="1" applyAlignment="1">
      <alignment horizontal="left" vertical="center"/>
    </xf>
    <xf numFmtId="0" fontId="72" fillId="0" borderId="10" xfId="0" applyFont="1" applyBorder="1" applyAlignment="1">
      <alignment horizontal="left" vertical="center"/>
    </xf>
    <xf numFmtId="0" fontId="72" fillId="0" borderId="54" xfId="0" applyFont="1" applyBorder="1" applyAlignment="1">
      <alignment horizontal="left" vertical="center"/>
    </xf>
    <xf numFmtId="0" fontId="72" fillId="0" borderId="55" xfId="0" applyFont="1" applyBorder="1" applyAlignment="1">
      <alignment horizontal="left" vertical="center"/>
    </xf>
    <xf numFmtId="0" fontId="72" fillId="3" borderId="56" xfId="0" applyFont="1" applyFill="1" applyBorder="1" applyAlignment="1">
      <alignment horizontal="left" vertical="center"/>
    </xf>
    <xf numFmtId="0" fontId="72" fillId="3" borderId="30" xfId="0" applyFont="1" applyFill="1" applyBorder="1" applyAlignment="1">
      <alignment horizontal="left" vertical="center"/>
    </xf>
    <xf numFmtId="0" fontId="72" fillId="3" borderId="12" xfId="0" applyFont="1" applyFill="1" applyBorder="1" applyAlignment="1">
      <alignment horizontal="left" vertical="center"/>
    </xf>
    <xf numFmtId="0" fontId="92" fillId="44" borderId="57" xfId="0" applyFont="1" applyFill="1" applyBorder="1" applyAlignment="1" applyProtection="1">
      <alignment horizontal="left" vertical="center"/>
      <protection locked="0"/>
    </xf>
    <xf numFmtId="0" fontId="92" fillId="44" borderId="58" xfId="0" applyFont="1" applyFill="1" applyBorder="1" applyAlignment="1" applyProtection="1">
      <alignment horizontal="left" vertical="center"/>
      <protection locked="0"/>
    </xf>
    <xf numFmtId="0" fontId="92" fillId="44" borderId="59" xfId="0" applyFont="1" applyFill="1" applyBorder="1" applyAlignment="1" applyProtection="1">
      <alignment horizontal="left" vertical="center"/>
      <protection locked="0"/>
    </xf>
    <xf numFmtId="0" fontId="72" fillId="8" borderId="23" xfId="0" applyFont="1" applyFill="1" applyBorder="1" applyAlignment="1">
      <alignment horizontal="left" vertical="center"/>
    </xf>
    <xf numFmtId="0" fontId="72" fillId="8" borderId="10" xfId="0" applyFont="1" applyFill="1" applyBorder="1" applyAlignment="1">
      <alignment horizontal="left" vertical="center"/>
    </xf>
    <xf numFmtId="0" fontId="78" fillId="0" borderId="13" xfId="0" applyFont="1" applyFill="1" applyBorder="1" applyAlignment="1" applyProtection="1">
      <alignment horizontal="left" vertical="center"/>
      <protection locked="0"/>
    </xf>
    <xf numFmtId="0" fontId="78" fillId="0" borderId="14" xfId="0" applyFont="1" applyFill="1" applyBorder="1" applyAlignment="1" applyProtection="1">
      <alignment horizontal="left" vertical="center"/>
      <protection locked="0"/>
    </xf>
    <xf numFmtId="0" fontId="78" fillId="0" borderId="15" xfId="0" applyFont="1" applyFill="1" applyBorder="1" applyAlignment="1" applyProtection="1">
      <alignment horizontal="left" vertical="center"/>
      <protection locked="0"/>
    </xf>
    <xf numFmtId="0" fontId="73" fillId="3" borderId="10" xfId="0" applyFont="1" applyFill="1" applyBorder="1" applyAlignment="1">
      <alignment horizontal="left" vertical="center" indent="1"/>
    </xf>
    <xf numFmtId="0" fontId="93" fillId="0" borderId="0" xfId="0" applyFont="1" applyAlignment="1">
      <alignment horizontal="center" vertical="center"/>
    </xf>
    <xf numFmtId="0" fontId="73" fillId="7" borderId="10" xfId="0" applyFont="1" applyFill="1" applyBorder="1" applyAlignment="1">
      <alignment horizontal="left" vertical="center" indent="1"/>
    </xf>
    <xf numFmtId="0" fontId="78" fillId="0" borderId="13" xfId="0" applyFont="1" applyBorder="1" applyAlignment="1" applyProtection="1">
      <alignment horizontal="left" vertical="center"/>
      <protection locked="0"/>
    </xf>
    <xf numFmtId="0" fontId="78" fillId="0" borderId="14" xfId="0" applyFont="1" applyBorder="1" applyAlignment="1" applyProtection="1">
      <alignment horizontal="left" vertical="center"/>
      <protection locked="0"/>
    </xf>
    <xf numFmtId="0" fontId="78" fillId="0" borderId="15" xfId="0" applyFont="1" applyBorder="1" applyAlignment="1" applyProtection="1">
      <alignment horizontal="left" vertical="center"/>
      <protection locked="0"/>
    </xf>
    <xf numFmtId="0" fontId="74" fillId="33" borderId="35" xfId="0" applyFont="1" applyFill="1" applyBorder="1" applyAlignment="1">
      <alignment horizontal="left" vertical="center"/>
    </xf>
    <xf numFmtId="0" fontId="73" fillId="34" borderId="10" xfId="0" applyFont="1" applyFill="1" applyBorder="1" applyAlignment="1">
      <alignment horizontal="left" vertical="center" indent="1"/>
    </xf>
    <xf numFmtId="0" fontId="78" fillId="36" borderId="13" xfId="0" applyFont="1" applyFill="1" applyBorder="1" applyAlignment="1">
      <alignment horizontal="left" vertical="center" wrapText="1"/>
    </xf>
    <xf numFmtId="0" fontId="78" fillId="36" borderId="14" xfId="0" applyFont="1" applyFill="1" applyBorder="1" applyAlignment="1">
      <alignment horizontal="left" vertical="center" wrapText="1"/>
    </xf>
    <xf numFmtId="0" fontId="78" fillId="36" borderId="15" xfId="0" applyFont="1" applyFill="1" applyBorder="1" applyAlignment="1">
      <alignment horizontal="left" vertical="center" wrapText="1"/>
    </xf>
    <xf numFmtId="0" fontId="73" fillId="4" borderId="10" xfId="0" applyFont="1" applyFill="1" applyBorder="1" applyAlignment="1">
      <alignment horizontal="left" vertical="center" indent="1"/>
    </xf>
    <xf numFmtId="0" fontId="74" fillId="33" borderId="10" xfId="0" applyFont="1" applyFill="1" applyBorder="1" applyAlignment="1">
      <alignment horizontal="left" vertical="center"/>
    </xf>
    <xf numFmtId="0" fontId="73" fillId="6" borderId="10" xfId="0" applyFont="1" applyFill="1" applyBorder="1" applyAlignment="1">
      <alignment horizontal="left" vertical="center" indent="1"/>
    </xf>
    <xf numFmtId="0" fontId="77" fillId="0" borderId="0" xfId="0" applyFont="1" applyAlignment="1">
      <alignment horizontal="left"/>
    </xf>
    <xf numFmtId="0" fontId="78" fillId="36" borderId="13" xfId="0" applyFont="1" applyFill="1" applyBorder="1" applyAlignment="1">
      <alignment horizontal="center" vertical="center" wrapText="1"/>
    </xf>
    <xf numFmtId="0" fontId="78" fillId="36" borderId="14"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86" fillId="33" borderId="0" xfId="0" applyFont="1" applyFill="1" applyAlignment="1">
      <alignment horizontal="left" vertical="center" wrapText="1"/>
    </xf>
    <xf numFmtId="0" fontId="85" fillId="8" borderId="10" xfId="0" applyFont="1" applyFill="1" applyBorder="1" applyAlignment="1">
      <alignment horizontal="center" vertical="center" textRotation="180"/>
    </xf>
    <xf numFmtId="0" fontId="85" fillId="4" borderId="10" xfId="0" applyFont="1" applyFill="1" applyBorder="1" applyAlignment="1">
      <alignment horizontal="center" vertical="center" textRotation="180"/>
    </xf>
    <xf numFmtId="0" fontId="85" fillId="12" borderId="10" xfId="0" applyFont="1" applyFill="1" applyBorder="1" applyAlignment="1">
      <alignment horizontal="center" vertical="center" textRotation="180"/>
    </xf>
    <xf numFmtId="0" fontId="85" fillId="13" borderId="10" xfId="0" applyFont="1" applyFill="1" applyBorder="1" applyAlignment="1">
      <alignment horizontal="center" vertical="center" textRotation="180"/>
    </xf>
    <xf numFmtId="0" fontId="85" fillId="0" borderId="0" xfId="0" applyFont="1" applyFill="1" applyBorder="1" applyAlignment="1">
      <alignment horizontal="center" vertical="center" textRotation="18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4">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6" tint="0.5999600291252136"/>
      </font>
    </dxf>
    <dxf>
      <font>
        <color theme="5" tint="0.7999799847602844"/>
      </font>
    </dxf>
    <dxf>
      <font>
        <color theme="1"/>
      </font>
    </dxf>
    <dxf>
      <fill>
        <patternFill patternType="lightDown"/>
      </fill>
    </dxf>
    <dxf>
      <font>
        <color rgb="FFFF0000"/>
      </font>
    </dxf>
    <dxf>
      <font>
        <color theme="6" tint="0.7999799847602844"/>
      </font>
    </dxf>
    <dxf>
      <font>
        <color rgb="FFFF0000"/>
      </font>
    </dxf>
    <dxf>
      <font>
        <name val="Cambria"/>
        <color theme="4" tint="0.7999799847602844"/>
      </font>
    </dxf>
    <dxf>
      <font>
        <name val="Cambria"/>
        <color theme="4" tint="0.7999799847602844"/>
      </font>
    </dxf>
    <dxf>
      <font>
        <color rgb="FFFF0000"/>
      </font>
    </dxf>
    <dxf>
      <font>
        <color rgb="FF00B050"/>
      </font>
    </dxf>
    <dxf>
      <font>
        <color theme="0"/>
      </font>
    </dxf>
    <dxf>
      <font>
        <color rgb="FFFF0000"/>
      </font>
    </dxf>
    <dxf>
      <font>
        <color theme="6" tint="0.5999600291252136"/>
      </font>
    </dxf>
    <dxf>
      <font>
        <color theme="4" tint="0.5999600291252136"/>
      </font>
    </dxf>
    <dxf>
      <font>
        <color theme="4" tint="0.5999600291252136"/>
      </font>
    </dxf>
    <dxf>
      <font>
        <color rgb="FF00B050"/>
      </font>
    </dxf>
    <dxf>
      <font>
        <color rgb="FF00B050"/>
      </font>
      <border/>
    </dxf>
    <dxf>
      <font>
        <color theme="4" tint="0.5999600291252136"/>
      </font>
      <border/>
    </dxf>
    <dxf>
      <font>
        <color rgb="FFFF0000"/>
      </font>
      <border/>
    </dxf>
    <dxf>
      <font>
        <color theme="6" tint="0.5999600291252136"/>
      </font>
      <border/>
    </dxf>
    <dxf>
      <font>
        <color theme="0"/>
      </font>
      <border/>
    </dxf>
    <dxf>
      <font>
        <color theme="4" tint="0.7999799847602844"/>
      </font>
      <border/>
    </dxf>
    <dxf>
      <font>
        <color theme="6" tint="0.7999799847602844"/>
      </font>
      <border/>
    </dxf>
    <dxf>
      <font>
        <color theme="1"/>
      </font>
      <border/>
    </dxf>
    <dxf>
      <font>
        <color theme="5" tint="0.7999799847602844"/>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Sheet1!A1" /><Relationship Id="rId4" Type="http://schemas.openxmlformats.org/officeDocument/2006/relationships/hyperlink" Target="#Sheet1!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4.png" /><Relationship Id="rId4" Type="http://schemas.openxmlformats.org/officeDocument/2006/relationships/hyperlink" Target="#Sheet3!A1" /><Relationship Id="rId5" Type="http://schemas.openxmlformats.org/officeDocument/2006/relationships/hyperlink" Target="#Sheet3!A1" /><Relationship Id="rId6" Type="http://schemas.openxmlformats.org/officeDocument/2006/relationships/image" Target="../media/image5.png" /><Relationship Id="rId7" Type="http://schemas.openxmlformats.org/officeDocument/2006/relationships/hyperlink" Target="#Sheet2!A1" /><Relationship Id="rId8" Type="http://schemas.openxmlformats.org/officeDocument/2006/relationships/hyperlink" Target="#Sheet2!A1" /><Relationship Id="rId9"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hyperlink" Target="#Sheet1!A1" /><Relationship Id="rId5" Type="http://schemas.openxmlformats.org/officeDocument/2006/relationships/hyperlink" Target="#Sheet1!A1" /><Relationship Id="rId6" Type="http://schemas.openxmlformats.org/officeDocument/2006/relationships/image" Target="../media/image4.png" /><Relationship Id="rId7" Type="http://schemas.openxmlformats.org/officeDocument/2006/relationships/hyperlink" Target="#Sheet3!A1" /><Relationship Id="rId8" Type="http://schemas.openxmlformats.org/officeDocument/2006/relationships/hyperlink" Target="#Sheet3!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285750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3792200" cy="1485900"/>
        </a:xfrm>
        <a:prstGeom prst="rect">
          <a:avLst/>
        </a:prstGeom>
        <a:noFill/>
        <a:ln w="9525" cmpd="sng">
          <a:noFill/>
        </a:ln>
      </xdr:spPr>
    </xdr:pic>
    <xdr:clientData/>
  </xdr:twoCellAnchor>
  <xdr:oneCellAnchor>
    <xdr:from>
      <xdr:col>1</xdr:col>
      <xdr:colOff>0</xdr:colOff>
      <xdr:row>19</xdr:row>
      <xdr:rowOff>0</xdr:rowOff>
    </xdr:from>
    <xdr:ext cx="9210675" cy="1800225"/>
    <xdr:sp>
      <xdr:nvSpPr>
        <xdr:cNvPr id="2" name="TextBox 3"/>
        <xdr:cNvSpPr txBox="1">
          <a:spLocks noChangeArrowheads="1"/>
        </xdr:cNvSpPr>
      </xdr:nvSpPr>
      <xdr:spPr>
        <a:xfrm>
          <a:off x="609600" y="7019925"/>
          <a:ext cx="9210675" cy="1800225"/>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2013 - This resource may be freely copied and distributed, as long as the OCR logo and this message remain intact and OCR is acknowledged as the originator of this work.
</a:t>
          </a:r>
        </a:p>
      </xdr:txBody>
    </xdr:sp>
    <xdr:clientData/>
  </xdr:oneCellAnchor>
  <xdr:twoCellAnchor editAs="oneCell">
    <xdr:from>
      <xdr:col>16</xdr:col>
      <xdr:colOff>276225</xdr:colOff>
      <xdr:row>11</xdr:row>
      <xdr:rowOff>57150</xdr:rowOff>
    </xdr:from>
    <xdr:to>
      <xdr:col>19</xdr:col>
      <xdr:colOff>47625</xdr:colOff>
      <xdr:row>16</xdr:row>
      <xdr:rowOff>323850</xdr:rowOff>
    </xdr:to>
    <xdr:pic>
      <xdr:nvPicPr>
        <xdr:cNvPr id="3" name="Picture 4">
          <a:hlinkClick r:id="rId4"/>
        </xdr:cNvPr>
        <xdr:cNvPicPr preferRelativeResize="1">
          <a:picLocks noChangeAspect="1"/>
        </xdr:cNvPicPr>
      </xdr:nvPicPr>
      <xdr:blipFill>
        <a:blip r:embed="rId2"/>
        <a:stretch>
          <a:fillRect/>
        </a:stretch>
      </xdr:blipFill>
      <xdr:spPr>
        <a:xfrm>
          <a:off x="10125075" y="4743450"/>
          <a:ext cx="1600200" cy="1609725"/>
        </a:xfrm>
        <a:prstGeom prst="rect">
          <a:avLst/>
        </a:prstGeom>
        <a:noFill/>
        <a:ln w="9525" cmpd="sng">
          <a:noFill/>
        </a:ln>
      </xdr:spPr>
    </xdr:pic>
    <xdr:clientData/>
  </xdr:twoCellAnchor>
  <xdr:oneCellAnchor>
    <xdr:from>
      <xdr:col>7</xdr:col>
      <xdr:colOff>476250</xdr:colOff>
      <xdr:row>0</xdr:row>
      <xdr:rowOff>285750</xdr:rowOff>
    </xdr:from>
    <xdr:ext cx="5895975" cy="914400"/>
    <xdr:sp>
      <xdr:nvSpPr>
        <xdr:cNvPr id="4" name="TextBox 1"/>
        <xdr:cNvSpPr txBox="1">
          <a:spLocks noChangeArrowheads="1"/>
        </xdr:cNvSpPr>
      </xdr:nvSpPr>
      <xdr:spPr>
        <a:xfrm>
          <a:off x="4838700" y="285750"/>
          <a:ext cx="5895975" cy="914400"/>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19</xdr:row>
      <xdr:rowOff>47625</xdr:rowOff>
    </xdr:from>
    <xdr:to>
      <xdr:col>8</xdr:col>
      <xdr:colOff>533400</xdr:colOff>
      <xdr:row>19</xdr:row>
      <xdr:rowOff>390525</xdr:rowOff>
    </xdr:to>
    <xdr:pic>
      <xdr:nvPicPr>
        <xdr:cNvPr id="1" name="Picture 346"/>
        <xdr:cNvPicPr preferRelativeResize="1">
          <a:picLocks noChangeAspect="1"/>
        </xdr:cNvPicPr>
      </xdr:nvPicPr>
      <xdr:blipFill>
        <a:blip r:embed="rId1"/>
        <a:stretch>
          <a:fillRect/>
        </a:stretch>
      </xdr:blipFill>
      <xdr:spPr>
        <a:xfrm>
          <a:off x="5362575" y="8048625"/>
          <a:ext cx="361950" cy="342900"/>
        </a:xfrm>
        <a:prstGeom prst="rect">
          <a:avLst/>
        </a:prstGeom>
        <a:noFill/>
        <a:ln w="9525" cmpd="sng">
          <a:noFill/>
        </a:ln>
      </xdr:spPr>
    </xdr:pic>
    <xdr:clientData/>
  </xdr:twoCellAnchor>
  <xdr:twoCellAnchor>
    <xdr:from>
      <xdr:col>14</xdr:col>
      <xdr:colOff>552450</xdr:colOff>
      <xdr:row>6</xdr:row>
      <xdr:rowOff>0</xdr:rowOff>
    </xdr:from>
    <xdr:to>
      <xdr:col>14</xdr:col>
      <xdr:colOff>552450</xdr:colOff>
      <xdr:row>6</xdr:row>
      <xdr:rowOff>142875</xdr:rowOff>
    </xdr:to>
    <xdr:sp>
      <xdr:nvSpPr>
        <xdr:cNvPr id="2" name="Straight Connector 54"/>
        <xdr:cNvSpPr>
          <a:spLocks/>
        </xdr:cNvSpPr>
      </xdr:nvSpPr>
      <xdr:spPr>
        <a:xfrm>
          <a:off x="7629525" y="31051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504825</xdr:colOff>
      <xdr:row>6</xdr:row>
      <xdr:rowOff>9525</xdr:rowOff>
    </xdr:from>
    <xdr:to>
      <xdr:col>16</xdr:col>
      <xdr:colOff>504825</xdr:colOff>
      <xdr:row>6</xdr:row>
      <xdr:rowOff>152400</xdr:rowOff>
    </xdr:to>
    <xdr:sp>
      <xdr:nvSpPr>
        <xdr:cNvPr id="3" name="Straight Connector 56"/>
        <xdr:cNvSpPr>
          <a:spLocks/>
        </xdr:cNvSpPr>
      </xdr:nvSpPr>
      <xdr:spPr>
        <a:xfrm>
          <a:off x="8801100" y="31146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1000125</xdr:colOff>
      <xdr:row>6</xdr:row>
      <xdr:rowOff>9525</xdr:rowOff>
    </xdr:from>
    <xdr:to>
      <xdr:col>19</xdr:col>
      <xdr:colOff>1000125</xdr:colOff>
      <xdr:row>6</xdr:row>
      <xdr:rowOff>152400</xdr:rowOff>
    </xdr:to>
    <xdr:sp>
      <xdr:nvSpPr>
        <xdr:cNvPr id="4" name="Straight Connector 58"/>
        <xdr:cNvSpPr>
          <a:spLocks/>
        </xdr:cNvSpPr>
      </xdr:nvSpPr>
      <xdr:spPr>
        <a:xfrm>
          <a:off x="11125200" y="31146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428625</xdr:colOff>
      <xdr:row>6</xdr:row>
      <xdr:rowOff>76200</xdr:rowOff>
    </xdr:from>
    <xdr:to>
      <xdr:col>15</xdr:col>
      <xdr:colOff>76200</xdr:colOff>
      <xdr:row>9</xdr:row>
      <xdr:rowOff>180975</xdr:rowOff>
    </xdr:to>
    <xdr:sp>
      <xdr:nvSpPr>
        <xdr:cNvPr id="5" name="TextBox 59"/>
        <xdr:cNvSpPr txBox="1">
          <a:spLocks noChangeArrowheads="1"/>
        </xdr:cNvSpPr>
      </xdr:nvSpPr>
      <xdr:spPr>
        <a:xfrm rot="5400000">
          <a:off x="7505700" y="3181350"/>
          <a:ext cx="257175" cy="1247775"/>
        </a:xfrm>
        <a:prstGeom prst="rect">
          <a:avLst/>
        </a:prstGeom>
        <a:noFill/>
        <a:ln w="9525" cmpd="sng">
          <a:noFill/>
        </a:ln>
      </xdr:spPr>
      <xdr:txBody>
        <a:bodyPr vertOverflow="clip" wrap="square"/>
        <a:p>
          <a:pPr algn="l">
            <a:defRPr/>
          </a:pPr>
          <a:r>
            <a:rPr lang="en-US" cap="none" sz="1100" b="1" i="0" u="none" baseline="0">
              <a:solidFill>
                <a:srgbClr val="000000"/>
              </a:solidFill>
            </a:rPr>
            <a:t>Certificate</a:t>
          </a:r>
        </a:p>
      </xdr:txBody>
    </xdr:sp>
    <xdr:clientData/>
  </xdr:twoCellAnchor>
  <xdr:twoCellAnchor>
    <xdr:from>
      <xdr:col>16</xdr:col>
      <xdr:colOff>247650</xdr:colOff>
      <xdr:row>6</xdr:row>
      <xdr:rowOff>95250</xdr:rowOff>
    </xdr:from>
    <xdr:to>
      <xdr:col>17</xdr:col>
      <xdr:colOff>104775</xdr:colOff>
      <xdr:row>9</xdr:row>
      <xdr:rowOff>238125</xdr:rowOff>
    </xdr:to>
    <xdr:sp>
      <xdr:nvSpPr>
        <xdr:cNvPr id="6" name="TextBox 61"/>
        <xdr:cNvSpPr txBox="1">
          <a:spLocks noChangeArrowheads="1"/>
        </xdr:cNvSpPr>
      </xdr:nvSpPr>
      <xdr:spPr>
        <a:xfrm rot="5400000">
          <a:off x="8543925" y="3200400"/>
          <a:ext cx="466725" cy="1285875"/>
        </a:xfrm>
        <a:prstGeom prst="rect">
          <a:avLst/>
        </a:prstGeom>
        <a:noFill/>
        <a:ln w="9525" cmpd="sng">
          <a:noFill/>
        </a:ln>
      </xdr:spPr>
      <xdr:txBody>
        <a:bodyPr vertOverflow="clip" wrap="square"/>
        <a:p>
          <a:pPr algn="l">
            <a:defRPr/>
          </a:pPr>
          <a:r>
            <a:rPr lang="en-US" cap="none" sz="1100" b="1" i="0" u="none" baseline="0">
              <a:solidFill>
                <a:srgbClr val="000000"/>
              </a:solidFill>
            </a:rPr>
            <a:t>Extended Certificate</a:t>
          </a:r>
        </a:p>
      </xdr:txBody>
    </xdr:sp>
    <xdr:clientData/>
  </xdr:twoCellAnchor>
  <xdr:twoCellAnchor>
    <xdr:from>
      <xdr:col>19</xdr:col>
      <xdr:colOff>923925</xdr:colOff>
      <xdr:row>6</xdr:row>
      <xdr:rowOff>95250</xdr:rowOff>
    </xdr:from>
    <xdr:to>
      <xdr:col>20</xdr:col>
      <xdr:colOff>133350</xdr:colOff>
      <xdr:row>8</xdr:row>
      <xdr:rowOff>419100</xdr:rowOff>
    </xdr:to>
    <xdr:sp>
      <xdr:nvSpPr>
        <xdr:cNvPr id="7" name="TextBox 62"/>
        <xdr:cNvSpPr txBox="1">
          <a:spLocks noChangeArrowheads="1"/>
        </xdr:cNvSpPr>
      </xdr:nvSpPr>
      <xdr:spPr>
        <a:xfrm rot="5400000">
          <a:off x="11049000" y="3200400"/>
          <a:ext cx="209550" cy="952500"/>
        </a:xfrm>
        <a:prstGeom prst="rect">
          <a:avLst/>
        </a:prstGeom>
        <a:noFill/>
        <a:ln w="9525" cmpd="sng">
          <a:noFill/>
        </a:ln>
      </xdr:spPr>
      <xdr:txBody>
        <a:bodyPr vertOverflow="clip" wrap="square"/>
        <a:p>
          <a:pPr algn="l">
            <a:defRPr/>
          </a:pPr>
          <a:r>
            <a:rPr lang="en-US" cap="none" sz="1100" b="1" i="0" u="none" baseline="0">
              <a:solidFill>
                <a:srgbClr val="000000"/>
              </a:solidFill>
            </a:rPr>
            <a:t>Diploma</a:t>
          </a:r>
        </a:p>
      </xdr:txBody>
    </xdr:sp>
    <xdr:clientData/>
  </xdr:twoCellAnchor>
  <xdr:twoCellAnchor editAs="oneCell">
    <xdr:from>
      <xdr:col>0</xdr:col>
      <xdr:colOff>0</xdr:colOff>
      <xdr:row>0</xdr:row>
      <xdr:rowOff>0</xdr:rowOff>
    </xdr:from>
    <xdr:to>
      <xdr:col>46</xdr:col>
      <xdr:colOff>85725</xdr:colOff>
      <xdr:row>1</xdr:row>
      <xdr:rowOff>85725</xdr:rowOff>
    </xdr:to>
    <xdr:pic>
      <xdr:nvPicPr>
        <xdr:cNvPr id="8" name="Picture 40"/>
        <xdr:cNvPicPr preferRelativeResize="1">
          <a:picLocks noChangeAspect="1"/>
        </xdr:cNvPicPr>
      </xdr:nvPicPr>
      <xdr:blipFill>
        <a:blip r:embed="rId2"/>
        <a:stretch>
          <a:fillRect/>
        </a:stretch>
      </xdr:blipFill>
      <xdr:spPr>
        <a:xfrm>
          <a:off x="0" y="0"/>
          <a:ext cx="13792200" cy="1495425"/>
        </a:xfrm>
        <a:prstGeom prst="rect">
          <a:avLst/>
        </a:prstGeom>
        <a:noFill/>
        <a:ln w="9525" cmpd="sng">
          <a:noFill/>
        </a:ln>
      </xdr:spPr>
    </xdr:pic>
    <xdr:clientData/>
  </xdr:twoCellAnchor>
  <xdr:twoCellAnchor editAs="oneCell">
    <xdr:from>
      <xdr:col>20</xdr:col>
      <xdr:colOff>514350</xdr:colOff>
      <xdr:row>2</xdr:row>
      <xdr:rowOff>295275</xdr:rowOff>
    </xdr:from>
    <xdr:to>
      <xdr:col>46</xdr:col>
      <xdr:colOff>104775</xdr:colOff>
      <xdr:row>4</xdr:row>
      <xdr:rowOff>114300</xdr:rowOff>
    </xdr:to>
    <xdr:pic>
      <xdr:nvPicPr>
        <xdr:cNvPr id="9" name="Picture 1">
          <a:hlinkClick r:id="rId5"/>
        </xdr:cNvPr>
        <xdr:cNvPicPr preferRelativeResize="1">
          <a:picLocks noChangeAspect="1"/>
        </xdr:cNvPicPr>
      </xdr:nvPicPr>
      <xdr:blipFill>
        <a:blip r:embed="rId3"/>
        <a:stretch>
          <a:fillRect/>
        </a:stretch>
      </xdr:blipFill>
      <xdr:spPr>
        <a:xfrm>
          <a:off x="11639550" y="2019300"/>
          <a:ext cx="2171700" cy="447675"/>
        </a:xfrm>
        <a:prstGeom prst="rect">
          <a:avLst/>
        </a:prstGeom>
        <a:noFill/>
        <a:ln w="9525" cmpd="sng">
          <a:noFill/>
        </a:ln>
      </xdr:spPr>
    </xdr:pic>
    <xdr:clientData/>
  </xdr:twoCellAnchor>
  <xdr:twoCellAnchor editAs="oneCell">
    <xdr:from>
      <xdr:col>20</xdr:col>
      <xdr:colOff>533400</xdr:colOff>
      <xdr:row>4</xdr:row>
      <xdr:rowOff>200025</xdr:rowOff>
    </xdr:from>
    <xdr:to>
      <xdr:col>46</xdr:col>
      <xdr:colOff>123825</xdr:colOff>
      <xdr:row>5</xdr:row>
      <xdr:rowOff>190500</xdr:rowOff>
    </xdr:to>
    <xdr:pic>
      <xdr:nvPicPr>
        <xdr:cNvPr id="10" name="Picture 2">
          <a:hlinkClick r:id="rId8"/>
        </xdr:cNvPr>
        <xdr:cNvPicPr preferRelativeResize="1">
          <a:picLocks noChangeAspect="1"/>
        </xdr:cNvPicPr>
      </xdr:nvPicPr>
      <xdr:blipFill>
        <a:blip r:embed="rId6"/>
        <a:stretch>
          <a:fillRect/>
        </a:stretch>
      </xdr:blipFill>
      <xdr:spPr>
        <a:xfrm>
          <a:off x="11658600" y="2552700"/>
          <a:ext cx="2171700" cy="428625"/>
        </a:xfrm>
        <a:prstGeom prst="rect">
          <a:avLst/>
        </a:prstGeom>
        <a:noFill/>
        <a:ln w="9525" cmpd="sng">
          <a:noFill/>
        </a:ln>
      </xdr:spPr>
    </xdr:pic>
    <xdr:clientData/>
  </xdr:twoCellAnchor>
  <xdr:twoCellAnchor editAs="oneCell">
    <xdr:from>
      <xdr:col>20</xdr:col>
      <xdr:colOff>533400</xdr:colOff>
      <xdr:row>6</xdr:row>
      <xdr:rowOff>285750</xdr:rowOff>
    </xdr:from>
    <xdr:to>
      <xdr:col>46</xdr:col>
      <xdr:colOff>142875</xdr:colOff>
      <xdr:row>8</xdr:row>
      <xdr:rowOff>123825</xdr:rowOff>
    </xdr:to>
    <xdr:pic macro="[0]!reset_units">
      <xdr:nvPicPr>
        <xdr:cNvPr id="11" name="Picture 3"/>
        <xdr:cNvPicPr preferRelativeResize="1">
          <a:picLocks noChangeAspect="1"/>
        </xdr:cNvPicPr>
      </xdr:nvPicPr>
      <xdr:blipFill>
        <a:blip r:embed="rId9"/>
        <a:stretch>
          <a:fillRect/>
        </a:stretch>
      </xdr:blipFill>
      <xdr:spPr>
        <a:xfrm>
          <a:off x="11658600" y="3390900"/>
          <a:ext cx="2190750" cy="466725"/>
        </a:xfrm>
        <a:prstGeom prst="rect">
          <a:avLst/>
        </a:prstGeom>
        <a:noFill/>
        <a:ln w="9525" cmpd="sng">
          <a:noFill/>
        </a:ln>
      </xdr:spPr>
    </xdr:pic>
    <xdr:clientData/>
  </xdr:twoCellAnchor>
  <xdr:oneCellAnchor>
    <xdr:from>
      <xdr:col>7</xdr:col>
      <xdr:colOff>371475</xdr:colOff>
      <xdr:row>0</xdr:row>
      <xdr:rowOff>285750</xdr:rowOff>
    </xdr:from>
    <xdr:ext cx="5895975" cy="923925"/>
    <xdr:sp>
      <xdr:nvSpPr>
        <xdr:cNvPr id="12" name="TextBox 43"/>
        <xdr:cNvSpPr txBox="1">
          <a:spLocks noChangeArrowheads="1"/>
        </xdr:cNvSpPr>
      </xdr:nvSpPr>
      <xdr:spPr>
        <a:xfrm>
          <a:off x="4838700" y="285750"/>
          <a:ext cx="5895975" cy="923925"/>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142875</xdr:colOff>
      <xdr:row>1</xdr:row>
      <xdr:rowOff>85725</xdr:rowOff>
    </xdr:to>
    <xdr:pic>
      <xdr:nvPicPr>
        <xdr:cNvPr id="1" name="Picture 40"/>
        <xdr:cNvPicPr preferRelativeResize="1">
          <a:picLocks noChangeAspect="1"/>
        </xdr:cNvPicPr>
      </xdr:nvPicPr>
      <xdr:blipFill>
        <a:blip r:embed="rId1"/>
        <a:stretch>
          <a:fillRect/>
        </a:stretch>
      </xdr:blipFill>
      <xdr:spPr>
        <a:xfrm>
          <a:off x="0" y="0"/>
          <a:ext cx="13811250" cy="1485900"/>
        </a:xfrm>
        <a:prstGeom prst="rect">
          <a:avLst/>
        </a:prstGeom>
        <a:noFill/>
        <a:ln w="9525" cmpd="sng">
          <a:noFill/>
        </a:ln>
      </xdr:spPr>
    </xdr:pic>
    <xdr:clientData/>
  </xdr:twoCellAnchor>
  <xdr:twoCellAnchor editAs="oneCell">
    <xdr:from>
      <xdr:col>22</xdr:col>
      <xdr:colOff>523875</xdr:colOff>
      <xdr:row>5</xdr:row>
      <xdr:rowOff>85725</xdr:rowOff>
    </xdr:from>
    <xdr:to>
      <xdr:col>27</xdr:col>
      <xdr:colOff>142875</xdr:colOff>
      <xdr:row>6</xdr:row>
      <xdr:rowOff>142875</xdr:rowOff>
    </xdr:to>
    <xdr:pic macro="[0]!printpage">
      <xdr:nvPicPr>
        <xdr:cNvPr id="2" name="Picture 2"/>
        <xdr:cNvPicPr preferRelativeResize="1">
          <a:picLocks noChangeAspect="1"/>
        </xdr:cNvPicPr>
      </xdr:nvPicPr>
      <xdr:blipFill>
        <a:blip r:embed="rId2"/>
        <a:stretch>
          <a:fillRect/>
        </a:stretch>
      </xdr:blipFill>
      <xdr:spPr>
        <a:xfrm>
          <a:off x="11649075" y="3114675"/>
          <a:ext cx="2162175" cy="438150"/>
        </a:xfrm>
        <a:prstGeom prst="rect">
          <a:avLst/>
        </a:prstGeom>
        <a:noFill/>
        <a:ln w="9525" cmpd="sng">
          <a:noFill/>
        </a:ln>
      </xdr:spPr>
    </xdr:pic>
    <xdr:clientData fPrintsWithSheet="0"/>
  </xdr:twoCellAnchor>
  <xdr:twoCellAnchor editAs="oneCell">
    <xdr:from>
      <xdr:col>22</xdr:col>
      <xdr:colOff>523875</xdr:colOff>
      <xdr:row>3</xdr:row>
      <xdr:rowOff>114300</xdr:rowOff>
    </xdr:from>
    <xdr:to>
      <xdr:col>27</xdr:col>
      <xdr:colOff>142875</xdr:colOff>
      <xdr:row>4</xdr:row>
      <xdr:rowOff>333375</xdr:rowOff>
    </xdr:to>
    <xdr:pic>
      <xdr:nvPicPr>
        <xdr:cNvPr id="3" name="Picture 3">
          <a:hlinkClick r:id="rId5"/>
        </xdr:cNvPr>
        <xdr:cNvPicPr preferRelativeResize="1">
          <a:picLocks noChangeAspect="1"/>
        </xdr:cNvPicPr>
      </xdr:nvPicPr>
      <xdr:blipFill>
        <a:blip r:embed="rId3"/>
        <a:stretch>
          <a:fillRect/>
        </a:stretch>
      </xdr:blipFill>
      <xdr:spPr>
        <a:xfrm>
          <a:off x="11649075" y="2533650"/>
          <a:ext cx="2162175" cy="447675"/>
        </a:xfrm>
        <a:prstGeom prst="rect">
          <a:avLst/>
        </a:prstGeom>
        <a:noFill/>
        <a:ln w="9525" cmpd="sng">
          <a:noFill/>
        </a:ln>
      </xdr:spPr>
    </xdr:pic>
    <xdr:clientData fPrintsWithSheet="0"/>
  </xdr:twoCellAnchor>
  <xdr:twoCellAnchor editAs="oneCell">
    <xdr:from>
      <xdr:col>22</xdr:col>
      <xdr:colOff>514350</xdr:colOff>
      <xdr:row>2</xdr:row>
      <xdr:rowOff>9525</xdr:rowOff>
    </xdr:from>
    <xdr:to>
      <xdr:col>27</xdr:col>
      <xdr:colOff>133350</xdr:colOff>
      <xdr:row>2</xdr:row>
      <xdr:rowOff>447675</xdr:rowOff>
    </xdr:to>
    <xdr:pic>
      <xdr:nvPicPr>
        <xdr:cNvPr id="4" name="Picture 4">
          <a:hlinkClick r:id="rId8"/>
        </xdr:cNvPr>
        <xdr:cNvPicPr preferRelativeResize="1">
          <a:picLocks noChangeAspect="1"/>
        </xdr:cNvPicPr>
      </xdr:nvPicPr>
      <xdr:blipFill>
        <a:blip r:embed="rId6"/>
        <a:stretch>
          <a:fillRect/>
        </a:stretch>
      </xdr:blipFill>
      <xdr:spPr>
        <a:xfrm>
          <a:off x="11639550" y="1962150"/>
          <a:ext cx="2162175" cy="438150"/>
        </a:xfrm>
        <a:prstGeom prst="rect">
          <a:avLst/>
        </a:prstGeom>
        <a:noFill/>
        <a:ln w="9525" cmpd="sng">
          <a:noFill/>
        </a:ln>
      </xdr:spPr>
    </xdr:pic>
    <xdr:clientData fPrintsWithSheet="0"/>
  </xdr:twoCellAnchor>
  <xdr:oneCellAnchor>
    <xdr:from>
      <xdr:col>8</xdr:col>
      <xdr:colOff>219075</xdr:colOff>
      <xdr:row>0</xdr:row>
      <xdr:rowOff>285750</xdr:rowOff>
    </xdr:from>
    <xdr:ext cx="5895975" cy="914400"/>
    <xdr:sp>
      <xdr:nvSpPr>
        <xdr:cNvPr id="5" name="TextBox 5"/>
        <xdr:cNvSpPr txBox="1">
          <a:spLocks noChangeArrowheads="1"/>
        </xdr:cNvSpPr>
      </xdr:nvSpPr>
      <xdr:spPr>
        <a:xfrm>
          <a:off x="4838700" y="285750"/>
          <a:ext cx="5895975" cy="914400"/>
        </a:xfrm>
        <a:prstGeom prst="rect">
          <a:avLst/>
        </a:prstGeom>
        <a:noFill/>
        <a:ln w="9525" cmpd="sng">
          <a:noFill/>
        </a:ln>
      </xdr:spPr>
      <xdr:txBody>
        <a:bodyPr vertOverflow="clip" wrap="square">
          <a:spAutoFit/>
        </a:bodyPr>
        <a:p>
          <a:pPr algn="l">
            <a:defRPr/>
          </a:pPr>
          <a:r>
            <a:rPr lang="en-US" cap="none" sz="2800" b="1" i="0" u="none" baseline="0">
              <a:solidFill>
                <a:srgbClr val="FFFFFF"/>
              </a:solidFill>
              <a:latin typeface="Arial"/>
              <a:ea typeface="Arial"/>
              <a:cs typeface="Arial"/>
            </a:rPr>
            <a:t>Cambridge</a:t>
          </a:r>
          <a:r>
            <a:rPr lang="en-US" cap="none" sz="2800" b="1" i="0" u="none" baseline="0">
              <a:solidFill>
                <a:srgbClr val="FFFFFF"/>
              </a:solidFill>
              <a:latin typeface="Arial"/>
              <a:ea typeface="Arial"/>
              <a:cs typeface="Arial"/>
            </a:rPr>
            <a:t> Technicals in Science
</a:t>
          </a:r>
          <a:r>
            <a:rPr lang="en-US" cap="none" sz="2800" b="1" i="0" u="none" baseline="0">
              <a:solidFill>
                <a:srgbClr val="FFFFFF"/>
              </a:solidFill>
              <a:latin typeface="Arial"/>
              <a:ea typeface="Arial"/>
              <a:cs typeface="Arial"/>
            </a:rPr>
            <a:t>Level 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B3:P18"/>
  <sheetViews>
    <sheetView showGridLines="0" showRowColHeaders="0" tabSelected="1" zoomScale="80" zoomScaleNormal="80" zoomScalePageLayoutView="0" workbookViewId="0" topLeftCell="A1">
      <selection activeCell="A1" sqref="A1"/>
    </sheetView>
  </sheetViews>
  <sheetFormatPr defaultColWidth="9.140625" defaultRowHeight="15"/>
  <cols>
    <col min="2" max="2" width="10.57421875" style="0" customWidth="1"/>
  </cols>
  <sheetData>
    <row r="1" ht="117" customHeight="1"/>
    <row r="2" ht="24.75" customHeight="1"/>
    <row r="3" spans="2:16" ht="29.25" customHeight="1">
      <c r="B3" s="144" t="s">
        <v>38</v>
      </c>
      <c r="C3" s="144"/>
      <c r="D3" s="144"/>
      <c r="E3" s="144"/>
      <c r="F3" s="144"/>
      <c r="G3" s="144"/>
      <c r="H3" s="144"/>
      <c r="I3" s="144"/>
      <c r="J3" s="144"/>
      <c r="K3" s="85"/>
      <c r="L3" s="85"/>
      <c r="M3" s="85"/>
      <c r="N3" s="85"/>
      <c r="O3" s="85"/>
      <c r="P3" s="85"/>
    </row>
    <row r="4" ht="24.75" customHeight="1"/>
    <row r="5" spans="2:16" ht="24.75" customHeight="1">
      <c r="B5" s="145" t="s">
        <v>39</v>
      </c>
      <c r="C5" s="146"/>
      <c r="D5" s="146"/>
      <c r="E5" s="146"/>
      <c r="F5" s="146"/>
      <c r="G5" s="146"/>
      <c r="H5" s="146"/>
      <c r="I5" s="146"/>
      <c r="J5" s="146"/>
      <c r="K5" s="146"/>
      <c r="L5" s="146"/>
      <c r="M5" s="146"/>
      <c r="N5" s="146"/>
      <c r="O5" s="146"/>
      <c r="P5" s="146"/>
    </row>
    <row r="6" spans="2:16" ht="24.75" customHeight="1">
      <c r="B6" s="146"/>
      <c r="C6" s="146"/>
      <c r="D6" s="146"/>
      <c r="E6" s="146"/>
      <c r="F6" s="146"/>
      <c r="G6" s="146"/>
      <c r="H6" s="146"/>
      <c r="I6" s="146"/>
      <c r="J6" s="146"/>
      <c r="K6" s="146"/>
      <c r="L6" s="146"/>
      <c r="M6" s="146"/>
      <c r="N6" s="146"/>
      <c r="O6" s="146"/>
      <c r="P6" s="146"/>
    </row>
    <row r="7" spans="2:16" ht="24.75" customHeight="1">
      <c r="B7" s="146"/>
      <c r="C7" s="146"/>
      <c r="D7" s="146"/>
      <c r="E7" s="146"/>
      <c r="F7" s="146"/>
      <c r="G7" s="146"/>
      <c r="H7" s="146"/>
      <c r="I7" s="146"/>
      <c r="J7" s="146"/>
      <c r="K7" s="146"/>
      <c r="L7" s="146"/>
      <c r="M7" s="146"/>
      <c r="N7" s="146"/>
      <c r="O7" s="146"/>
      <c r="P7" s="146"/>
    </row>
    <row r="8" spans="2:16" ht="24.75" customHeight="1">
      <c r="B8" s="146"/>
      <c r="C8" s="146"/>
      <c r="D8" s="146"/>
      <c r="E8" s="146"/>
      <c r="F8" s="146"/>
      <c r="G8" s="146"/>
      <c r="H8" s="146"/>
      <c r="I8" s="146"/>
      <c r="J8" s="146"/>
      <c r="K8" s="146"/>
      <c r="L8" s="146"/>
      <c r="M8" s="146"/>
      <c r="N8" s="146"/>
      <c r="O8" s="146"/>
      <c r="P8" s="146"/>
    </row>
    <row r="9" spans="2:16" ht="24.75" customHeight="1">
      <c r="B9" s="146"/>
      <c r="C9" s="146"/>
      <c r="D9" s="146"/>
      <c r="E9" s="146"/>
      <c r="F9" s="146"/>
      <c r="G9" s="146"/>
      <c r="H9" s="146"/>
      <c r="I9" s="146"/>
      <c r="J9" s="146"/>
      <c r="K9" s="146"/>
      <c r="L9" s="146"/>
      <c r="M9" s="146"/>
      <c r="N9" s="146"/>
      <c r="O9" s="146"/>
      <c r="P9" s="146"/>
    </row>
    <row r="10" ht="24.75" customHeight="1"/>
    <row r="11" spans="2:16" ht="24.75" customHeight="1">
      <c r="B11" s="78" t="s">
        <v>40</v>
      </c>
      <c r="C11" s="75"/>
      <c r="D11" s="75"/>
      <c r="E11" s="75"/>
      <c r="F11" s="75"/>
      <c r="G11" s="75"/>
      <c r="H11" s="75"/>
      <c r="I11" s="75"/>
      <c r="J11" s="75"/>
      <c r="K11" s="75"/>
      <c r="L11" s="75"/>
      <c r="M11" s="75"/>
      <c r="N11" s="75"/>
      <c r="O11" s="75"/>
      <c r="P11" s="76"/>
    </row>
    <row r="12" spans="2:16" ht="6.75" customHeight="1">
      <c r="B12" s="73"/>
      <c r="C12" s="74"/>
      <c r="D12" s="74"/>
      <c r="E12" s="74"/>
      <c r="F12" s="74"/>
      <c r="G12" s="74"/>
      <c r="H12" s="74"/>
      <c r="I12" s="74"/>
      <c r="J12" s="74"/>
      <c r="K12" s="74"/>
      <c r="L12" s="74"/>
      <c r="M12" s="74"/>
      <c r="N12" s="74"/>
      <c r="O12" s="74"/>
      <c r="P12" s="77"/>
    </row>
    <row r="13" spans="2:16" ht="24.75" customHeight="1">
      <c r="B13" s="82" t="s">
        <v>41</v>
      </c>
      <c r="C13" s="147" t="s">
        <v>42</v>
      </c>
      <c r="D13" s="148"/>
      <c r="E13" s="148"/>
      <c r="F13" s="148"/>
      <c r="G13" s="148"/>
      <c r="H13" s="148"/>
      <c r="I13" s="148"/>
      <c r="J13" s="148"/>
      <c r="K13" s="148"/>
      <c r="L13" s="148"/>
      <c r="M13" s="148"/>
      <c r="N13" s="148"/>
      <c r="O13" s="148"/>
      <c r="P13" s="149"/>
    </row>
    <row r="14" spans="2:16" ht="24.75" customHeight="1">
      <c r="B14" s="83"/>
      <c r="C14" s="148"/>
      <c r="D14" s="148"/>
      <c r="E14" s="148"/>
      <c r="F14" s="148"/>
      <c r="G14" s="148"/>
      <c r="H14" s="148"/>
      <c r="I14" s="148"/>
      <c r="J14" s="148"/>
      <c r="K14" s="148"/>
      <c r="L14" s="148"/>
      <c r="M14" s="148"/>
      <c r="N14" s="148"/>
      <c r="O14" s="148"/>
      <c r="P14" s="149"/>
    </row>
    <row r="15" spans="2:16" ht="24.75" customHeight="1">
      <c r="B15" s="83"/>
      <c r="C15" s="148"/>
      <c r="D15" s="148"/>
      <c r="E15" s="148"/>
      <c r="F15" s="148"/>
      <c r="G15" s="148"/>
      <c r="H15" s="148"/>
      <c r="I15" s="148"/>
      <c r="J15" s="148"/>
      <c r="K15" s="148"/>
      <c r="L15" s="148"/>
      <c r="M15" s="148"/>
      <c r="N15" s="148"/>
      <c r="O15" s="148"/>
      <c r="P15" s="149"/>
    </row>
    <row r="16" spans="2:16" ht="24.75" customHeight="1">
      <c r="B16" s="82" t="s">
        <v>43</v>
      </c>
      <c r="C16" s="147" t="s">
        <v>44</v>
      </c>
      <c r="D16" s="148"/>
      <c r="E16" s="148"/>
      <c r="F16" s="148"/>
      <c r="G16" s="148"/>
      <c r="H16" s="148"/>
      <c r="I16" s="148"/>
      <c r="J16" s="148"/>
      <c r="K16" s="148"/>
      <c r="L16" s="148"/>
      <c r="M16" s="148"/>
      <c r="N16" s="148"/>
      <c r="O16" s="148"/>
      <c r="P16" s="149"/>
    </row>
    <row r="17" spans="2:16" ht="28.5" customHeight="1">
      <c r="B17" s="83"/>
      <c r="C17" s="148"/>
      <c r="D17" s="148"/>
      <c r="E17" s="148"/>
      <c r="F17" s="148"/>
      <c r="G17" s="148"/>
      <c r="H17" s="148"/>
      <c r="I17" s="148"/>
      <c r="J17" s="148"/>
      <c r="K17" s="148"/>
      <c r="L17" s="148"/>
      <c r="M17" s="148"/>
      <c r="N17" s="148"/>
      <c r="O17" s="148"/>
      <c r="P17" s="149"/>
    </row>
    <row r="18" spans="2:16" ht="24.75" customHeight="1">
      <c r="B18" s="84" t="s">
        <v>45</v>
      </c>
      <c r="C18" s="79" t="s">
        <v>78</v>
      </c>
      <c r="D18" s="80"/>
      <c r="E18" s="80"/>
      <c r="F18" s="80"/>
      <c r="G18" s="80"/>
      <c r="H18" s="80"/>
      <c r="I18" s="80"/>
      <c r="J18" s="80"/>
      <c r="K18" s="80"/>
      <c r="L18" s="80"/>
      <c r="M18" s="80"/>
      <c r="N18" s="80"/>
      <c r="O18" s="80"/>
      <c r="P18" s="81"/>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sheetData>
  <sheetProtection password="CDC8" sheet="1" objects="1" scenarios="1" selectLockedCells="1"/>
  <mergeCells count="4">
    <mergeCell ref="B3:J3"/>
    <mergeCell ref="B5:P9"/>
    <mergeCell ref="C13:P15"/>
    <mergeCell ref="C16:P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1:AS39"/>
  <sheetViews>
    <sheetView showGridLines="0" showRowColHeaders="0" zoomScale="80" zoomScaleNormal="80" zoomScalePageLayoutView="0" workbookViewId="0" topLeftCell="A1">
      <selection activeCell="B11" sqref="B11:F11"/>
    </sheetView>
  </sheetViews>
  <sheetFormatPr defaultColWidth="9.140625" defaultRowHeight="24.75" customHeight="1"/>
  <cols>
    <col min="1" max="5" width="9.140625" style="1" customWidth="1"/>
    <col min="6" max="6" width="10.57421875" style="1" customWidth="1"/>
    <col min="7" max="7" width="10.7109375" style="5" customWidth="1"/>
    <col min="8" max="8" width="10.8515625" style="1" customWidth="1"/>
    <col min="9" max="9" width="10.00390625" style="1" customWidth="1"/>
    <col min="10" max="10" width="9.140625" style="2" hidden="1" customWidth="1"/>
    <col min="11" max="12" width="9.140625" style="1" hidden="1" customWidth="1"/>
    <col min="13" max="19" width="9.140625" style="1" customWidth="1"/>
    <col min="20" max="20" width="15.00390625" style="1" customWidth="1"/>
    <col min="21" max="21" width="11.28125" style="5" customWidth="1"/>
    <col min="22" max="22" width="9.140625" style="5" customWidth="1"/>
    <col min="23" max="23" width="9.140625" style="1" customWidth="1"/>
    <col min="24" max="24" width="9.140625" style="2" hidden="1" customWidth="1"/>
    <col min="25" max="45" width="9.140625" style="1" hidden="1" customWidth="1"/>
    <col min="46" max="16384" width="9.140625" style="1" customWidth="1"/>
  </cols>
  <sheetData>
    <row r="1" spans="10:13" ht="111" customHeight="1">
      <c r="J1" s="219" t="s">
        <v>18</v>
      </c>
      <c r="K1" s="220"/>
      <c r="L1" s="220"/>
      <c r="M1" s="220"/>
    </row>
    <row r="3" ht="24.75" customHeight="1" thickBot="1"/>
    <row r="4" spans="2:43" ht="24.75" customHeight="1">
      <c r="B4" s="159" t="str">
        <f>IF(B11="Click here to select . . .","To begin, choose your required level of 
qualification by clicking in the blue 
'Click here to select . . .' box below.",AN9)</f>
        <v>To begin, choose your required level of 
qualification by clicking in the blue 
'Click here to select . . .' box below.</v>
      </c>
      <c r="C4" s="160"/>
      <c r="D4" s="160"/>
      <c r="E4" s="160"/>
      <c r="F4" s="160"/>
      <c r="G4" s="160"/>
      <c r="H4" s="161"/>
      <c r="N4" s="154" t="s">
        <v>36</v>
      </c>
      <c r="O4" s="155"/>
      <c r="P4" s="155"/>
      <c r="Q4" s="155"/>
      <c r="R4" s="155"/>
      <c r="S4" s="155"/>
      <c r="T4" s="156"/>
      <c r="AA4" s="1" t="str">
        <f>IF(B11="Click here to select . . .",AA16,IF(B11="Certificate",AA16,IF(B11="Introductory Diploma",AA16,IF(G13&gt;0,AA12,AB12))))</f>
        <v>N/A</v>
      </c>
      <c r="AN4" s="157" t="s">
        <v>37</v>
      </c>
      <c r="AO4" s="158"/>
      <c r="AP4" s="158"/>
      <c r="AQ4" s="158"/>
    </row>
    <row r="5" spans="2:43" ht="34.5" customHeight="1">
      <c r="B5" s="162"/>
      <c r="C5" s="163"/>
      <c r="D5" s="163"/>
      <c r="E5" s="163"/>
      <c r="F5" s="163"/>
      <c r="G5" s="163"/>
      <c r="H5" s="164"/>
      <c r="N5" s="197">
        <f>AA31</f>
        <v>60</v>
      </c>
      <c r="O5" s="198"/>
      <c r="P5" s="198"/>
      <c r="Q5" s="198"/>
      <c r="R5" s="198"/>
      <c r="S5" s="198"/>
      <c r="T5" s="199"/>
      <c r="AA5" s="1" t="s">
        <v>20</v>
      </c>
      <c r="AN5" s="158"/>
      <c r="AO5" s="158"/>
      <c r="AP5" s="158"/>
      <c r="AQ5" s="158"/>
    </row>
    <row r="6" spans="2:43" ht="24.75" customHeight="1" thickBot="1">
      <c r="B6" s="162"/>
      <c r="C6" s="163"/>
      <c r="D6" s="163"/>
      <c r="E6" s="163"/>
      <c r="F6" s="163"/>
      <c r="G6" s="163"/>
      <c r="H6" s="164"/>
      <c r="N6" s="200"/>
      <c r="O6" s="201"/>
      <c r="P6" s="201"/>
      <c r="Q6" s="201"/>
      <c r="R6" s="201"/>
      <c r="S6" s="201"/>
      <c r="T6" s="202"/>
      <c r="AA6" s="1" t="s">
        <v>6</v>
      </c>
      <c r="AN6" s="158"/>
      <c r="AO6" s="158"/>
      <c r="AP6" s="158"/>
      <c r="AQ6" s="158"/>
    </row>
    <row r="7" spans="2:27" ht="24.75" customHeight="1">
      <c r="B7" s="165"/>
      <c r="C7" s="166"/>
      <c r="D7" s="166"/>
      <c r="E7" s="166"/>
      <c r="F7" s="166"/>
      <c r="G7" s="166"/>
      <c r="H7" s="167"/>
      <c r="AA7" s="1" t="s">
        <v>69</v>
      </c>
    </row>
    <row r="8" spans="2:27" ht="24.75" customHeight="1">
      <c r="B8" s="32"/>
      <c r="C8" s="32"/>
      <c r="D8" s="32"/>
      <c r="E8" s="32"/>
      <c r="F8" s="32"/>
      <c r="G8" s="32"/>
      <c r="AA8" s="1" t="s">
        <v>7</v>
      </c>
    </row>
    <row r="9" spans="2:45" ht="40.5" customHeight="1" thickBot="1">
      <c r="B9" s="56"/>
      <c r="C9" s="56"/>
      <c r="D9" s="56"/>
      <c r="E9" s="56"/>
      <c r="F9" s="56"/>
      <c r="G9" s="57"/>
      <c r="H9" s="56"/>
      <c r="I9" s="56"/>
      <c r="AN9" s="157" t="s">
        <v>79</v>
      </c>
      <c r="AO9" s="157"/>
      <c r="AP9" s="157"/>
      <c r="AQ9" s="157"/>
      <c r="AR9" s="157"/>
      <c r="AS9" s="157"/>
    </row>
    <row r="10" spans="2:45" ht="30" customHeight="1" thickBot="1">
      <c r="B10" s="172" t="s">
        <v>9</v>
      </c>
      <c r="C10" s="173"/>
      <c r="D10" s="173"/>
      <c r="E10" s="173"/>
      <c r="F10" s="173"/>
      <c r="G10" s="174"/>
      <c r="H10" s="174"/>
      <c r="I10" s="175"/>
      <c r="AN10" s="157"/>
      <c r="AO10" s="157"/>
      <c r="AP10" s="157"/>
      <c r="AQ10" s="157"/>
      <c r="AR10" s="157"/>
      <c r="AS10" s="157"/>
    </row>
    <row r="11" spans="2:45" ht="30" customHeight="1">
      <c r="B11" s="230" t="s">
        <v>20</v>
      </c>
      <c r="C11" s="231"/>
      <c r="D11" s="231"/>
      <c r="E11" s="231"/>
      <c r="F11" s="232"/>
      <c r="G11" s="27" t="s">
        <v>12</v>
      </c>
      <c r="H11" s="221" t="s">
        <v>13</v>
      </c>
      <c r="I11" s="222"/>
      <c r="N11" s="179" t="s">
        <v>14</v>
      </c>
      <c r="O11" s="180"/>
      <c r="P11" s="180"/>
      <c r="Q11" s="64"/>
      <c r="R11" s="64"/>
      <c r="S11" s="64"/>
      <c r="T11" s="65"/>
      <c r="AN11" s="157"/>
      <c r="AO11" s="157"/>
      <c r="AP11" s="157"/>
      <c r="AQ11" s="157"/>
      <c r="AR11" s="157"/>
      <c r="AS11" s="157"/>
    </row>
    <row r="12" spans="2:28" ht="30" customHeight="1">
      <c r="B12" s="227" t="s">
        <v>67</v>
      </c>
      <c r="C12" s="228"/>
      <c r="D12" s="228"/>
      <c r="E12" s="228"/>
      <c r="F12" s="229"/>
      <c r="G12" s="19">
        <v>10</v>
      </c>
      <c r="H12" s="30">
        <v>10</v>
      </c>
      <c r="I12" s="60" t="s">
        <v>21</v>
      </c>
      <c r="J12" s="59"/>
      <c r="N12" s="169" t="s">
        <v>19</v>
      </c>
      <c r="O12" s="170"/>
      <c r="P12" s="170"/>
      <c r="Q12" s="170"/>
      <c r="R12" s="170"/>
      <c r="S12" s="170"/>
      <c r="T12" s="171"/>
      <c r="AA12" s="28" t="s">
        <v>21</v>
      </c>
      <c r="AB12" s="29" t="s">
        <v>22</v>
      </c>
    </row>
    <row r="13" spans="2:27" ht="30" customHeight="1" hidden="1">
      <c r="B13" s="233" t="s">
        <v>8</v>
      </c>
      <c r="C13" s="234"/>
      <c r="D13" s="234"/>
      <c r="E13" s="234"/>
      <c r="F13" s="234"/>
      <c r="G13" s="22">
        <f>IF(B11="Certificate",0,IF(B11="Introductory Diploma",0,IF(B11="Subsidiary Diploma",2,IF(B11="Diploma",4,IF(B11="Extended Diploma",6,IF(B11="Click here to select . . .",""))))))</f>
      </c>
      <c r="H13" s="22">
        <f>J32-1</f>
        <v>-1</v>
      </c>
      <c r="I13" s="61" t="str">
        <f>IF(G13=0,"",IF(H13&gt;=G13,AA12,IF(H13&lt;G13,AB12)))</f>
        <v>O</v>
      </c>
      <c r="J13" s="6">
        <f>IF(OR(H13&lt;G13,H13&gt;G13,G13=0),1,5)</f>
        <v>1</v>
      </c>
      <c r="N13" s="176" t="str">
        <f>IF(AND(G13&gt;0,H13&lt;G13),"You need to select additional Outer Core Units","You have selected the correct number of Outer Core Units")</f>
        <v>You need to select additional Outer Core Units</v>
      </c>
      <c r="O13" s="177"/>
      <c r="P13" s="177"/>
      <c r="Q13" s="177"/>
      <c r="R13" s="177"/>
      <c r="S13" s="177"/>
      <c r="T13" s="178"/>
      <c r="AA13" s="1" t="s">
        <v>23</v>
      </c>
    </row>
    <row r="14" spans="2:40" ht="30" customHeight="1" thickBot="1">
      <c r="B14" s="187" t="s">
        <v>68</v>
      </c>
      <c r="C14" s="188"/>
      <c r="D14" s="188"/>
      <c r="E14" s="188"/>
      <c r="F14" s="188"/>
      <c r="G14" s="26">
        <f>IF(B11="Certificate",5,IF(B11="Extended Certificate",20,IF(B11="Diploma",50,"")))</f>
      </c>
      <c r="H14" s="26">
        <f>Z31</f>
        <v>0</v>
      </c>
      <c r="I14" s="62" t="str">
        <f>IF(H14&gt;=G14,AA12,AB12)</f>
        <v>O</v>
      </c>
      <c r="J14" s="6">
        <f>IF(OR(H14&lt;G14),1,5)</f>
        <v>1</v>
      </c>
      <c r="N14" s="189" t="str">
        <f>IF(H14&gt;G14,"You have exceeded the required number of credits for your chosen level of qualification",IF(H14=G14,"You have selected the required number of Optional Units for your chosen level of qualification",IF(H14&lt;G14,"You need to select additional Optional Units")))</f>
        <v>You need to select additional Optional Units</v>
      </c>
      <c r="O14" s="190"/>
      <c r="P14" s="190"/>
      <c r="Q14" s="190"/>
      <c r="R14" s="190"/>
      <c r="S14" s="190"/>
      <c r="T14" s="191"/>
      <c r="AA14" s="1" t="s">
        <v>15</v>
      </c>
      <c r="AN14" s="1" t="s">
        <v>71</v>
      </c>
    </row>
    <row r="15" spans="2:27" ht="30" customHeight="1" thickBot="1">
      <c r="B15" s="223" t="s">
        <v>11</v>
      </c>
      <c r="C15" s="224"/>
      <c r="D15" s="224"/>
      <c r="E15" s="224"/>
      <c r="F15" s="224"/>
      <c r="G15" s="17">
        <f>IF(B11="Certificate",15,IF(B11="Extended Certificate",30,IF(B11="Diploma",60,"")))</f>
      </c>
      <c r="H15" s="17">
        <f>AB19</f>
        <v>10</v>
      </c>
      <c r="I15" s="63" t="str">
        <f>IF(H15&gt;=G15,AA12,AB12)</f>
        <v>O</v>
      </c>
      <c r="J15" s="6">
        <f>IF(OR(H15&lt;G15,H15&gt;G15),1,5)</f>
        <v>1</v>
      </c>
      <c r="N15" s="31"/>
      <c r="O15" s="31"/>
      <c r="P15" s="31"/>
      <c r="Q15" s="31"/>
      <c r="R15" s="31"/>
      <c r="S15" s="31"/>
      <c r="T15" s="31"/>
      <c r="AA15" s="1" t="s">
        <v>16</v>
      </c>
    </row>
    <row r="16" spans="2:27" ht="30" customHeight="1" thickBot="1">
      <c r="B16" s="225" t="s">
        <v>10</v>
      </c>
      <c r="C16" s="226"/>
      <c r="D16" s="226"/>
      <c r="E16" s="226"/>
      <c r="F16" s="226"/>
      <c r="G16" s="58">
        <f>IF(B11="Certificate",90,IF(B11="Extended Certificate",180,IF(B11="Diploma",360,"")))</f>
      </c>
      <c r="H16" s="124">
        <f>AA31</f>
        <v>60</v>
      </c>
      <c r="J16" s="2">
        <f>SUM(J13:J15)</f>
        <v>3</v>
      </c>
      <c r="K16" s="1">
        <f>IF(G16=180,180,0)</f>
        <v>0</v>
      </c>
      <c r="L16" s="1">
        <f>IF(G16=360,360,0)</f>
        <v>0</v>
      </c>
      <c r="AA16" s="1" t="s">
        <v>17</v>
      </c>
    </row>
    <row r="17" spans="2:27" ht="46.5" customHeight="1" thickBot="1">
      <c r="B17" s="18"/>
      <c r="C17" s="18"/>
      <c r="D17" s="18"/>
      <c r="E17" s="18"/>
      <c r="F17" s="18"/>
      <c r="G17" s="13"/>
      <c r="H17" s="72">
        <f>1+H13+H14</f>
        <v>0</v>
      </c>
      <c r="AA17" s="1" t="s">
        <v>70</v>
      </c>
    </row>
    <row r="18" spans="2:23" ht="34.5" customHeight="1">
      <c r="B18" s="216" t="s">
        <v>66</v>
      </c>
      <c r="C18" s="217"/>
      <c r="D18" s="217"/>
      <c r="E18" s="217"/>
      <c r="F18" s="217"/>
      <c r="G18" s="217"/>
      <c r="H18" s="217"/>
      <c r="I18" s="218"/>
      <c r="P18" s="210" t="s">
        <v>32</v>
      </c>
      <c r="Q18" s="211"/>
      <c r="R18" s="211"/>
      <c r="S18" s="211"/>
      <c r="T18" s="211"/>
      <c r="U18" s="211"/>
      <c r="V18" s="211"/>
      <c r="W18" s="212"/>
    </row>
    <row r="19" spans="2:28" ht="34.5" customHeight="1">
      <c r="B19" s="142" t="s">
        <v>2</v>
      </c>
      <c r="C19" s="206" t="s">
        <v>0</v>
      </c>
      <c r="D19" s="206"/>
      <c r="E19" s="206"/>
      <c r="F19" s="206"/>
      <c r="G19" s="141" t="s">
        <v>65</v>
      </c>
      <c r="H19" s="140" t="s">
        <v>1</v>
      </c>
      <c r="I19" s="143" t="s">
        <v>3</v>
      </c>
      <c r="J19" s="3"/>
      <c r="K19" s="4"/>
      <c r="L19" s="4"/>
      <c r="M19" s="4"/>
      <c r="N19" s="4"/>
      <c r="O19" s="4"/>
      <c r="P19" s="117" t="s">
        <v>2</v>
      </c>
      <c r="Q19" s="195" t="s">
        <v>63</v>
      </c>
      <c r="R19" s="195"/>
      <c r="S19" s="195"/>
      <c r="T19" s="195"/>
      <c r="U19" s="115" t="s">
        <v>65</v>
      </c>
      <c r="V19" s="114" t="s">
        <v>1</v>
      </c>
      <c r="W19" s="118" t="s">
        <v>3</v>
      </c>
      <c r="AA19" s="11" t="s">
        <v>4</v>
      </c>
      <c r="AB19" s="12">
        <f>K29+K35+Y23+Y29+10</f>
        <v>10</v>
      </c>
    </row>
    <row r="20" spans="2:28" ht="34.5" customHeight="1" thickBot="1">
      <c r="B20" s="102">
        <v>1</v>
      </c>
      <c r="C20" s="168" t="s">
        <v>46</v>
      </c>
      <c r="D20" s="168"/>
      <c r="E20" s="168"/>
      <c r="F20" s="168"/>
      <c r="G20" s="55">
        <v>60</v>
      </c>
      <c r="H20" s="55">
        <v>10</v>
      </c>
      <c r="I20" s="103"/>
      <c r="J20" s="6" t="b">
        <v>1</v>
      </c>
      <c r="K20" s="7">
        <v>10</v>
      </c>
      <c r="L20" s="7">
        <f>IF(J20=TRUE,G20,0)</f>
        <v>60</v>
      </c>
      <c r="P20" s="90">
        <v>10</v>
      </c>
      <c r="Q20" s="183" t="s">
        <v>55</v>
      </c>
      <c r="R20" s="183"/>
      <c r="S20" s="183"/>
      <c r="T20" s="183"/>
      <c r="U20" s="91">
        <v>60</v>
      </c>
      <c r="V20" s="91">
        <v>10</v>
      </c>
      <c r="W20" s="92"/>
      <c r="X20" s="139" t="b">
        <v>0</v>
      </c>
      <c r="Y20" s="9">
        <f>IF($X20=TRUE,$V20,0)</f>
        <v>0</v>
      </c>
      <c r="Z20" s="7">
        <f>IF(X20=TRUE,U20,0)</f>
        <v>0</v>
      </c>
      <c r="AA20" s="11" t="s">
        <v>5</v>
      </c>
      <c r="AB20" s="12">
        <f>J29+J35+X23+X29+1</f>
        <v>2</v>
      </c>
    </row>
    <row r="21" spans="2:26" ht="34.5" customHeight="1" thickBot="1">
      <c r="B21" s="5"/>
      <c r="H21" s="5"/>
      <c r="J21" s="6"/>
      <c r="K21" s="8"/>
      <c r="L21" s="7"/>
      <c r="P21" s="90">
        <v>11</v>
      </c>
      <c r="Q21" s="183" t="s">
        <v>56</v>
      </c>
      <c r="R21" s="183"/>
      <c r="S21" s="183"/>
      <c r="T21" s="183"/>
      <c r="U21" s="91">
        <v>60</v>
      </c>
      <c r="V21" s="91">
        <v>10</v>
      </c>
      <c r="W21" s="92"/>
      <c r="X21" s="139" t="b">
        <v>0</v>
      </c>
      <c r="Y21" s="9">
        <f>IF($X21=TRUE,$V21,0)</f>
        <v>0</v>
      </c>
      <c r="Z21" s="7">
        <f>IF(X21=TRUE,U21,0)</f>
        <v>0</v>
      </c>
    </row>
    <row r="22" spans="2:26" ht="34.5" customHeight="1" thickBot="1">
      <c r="B22" s="203" t="s">
        <v>32</v>
      </c>
      <c r="C22" s="204"/>
      <c r="D22" s="204"/>
      <c r="E22" s="204"/>
      <c r="F22" s="204"/>
      <c r="G22" s="204"/>
      <c r="H22" s="204"/>
      <c r="I22" s="205"/>
      <c r="J22" s="6"/>
      <c r="K22" s="8"/>
      <c r="L22" s="7"/>
      <c r="P22" s="93">
        <v>12</v>
      </c>
      <c r="Q22" s="184" t="s">
        <v>57</v>
      </c>
      <c r="R22" s="184"/>
      <c r="S22" s="184"/>
      <c r="T22" s="184"/>
      <c r="U22" s="94">
        <v>60</v>
      </c>
      <c r="V22" s="94">
        <v>10</v>
      </c>
      <c r="W22" s="95"/>
      <c r="X22" s="139" t="b">
        <v>0</v>
      </c>
      <c r="Y22" s="9">
        <f>IF($X22=TRUE,$V22,0)</f>
        <v>0</v>
      </c>
      <c r="Z22" s="7">
        <f>IF(X22=TRUE,U22,0)</f>
        <v>0</v>
      </c>
    </row>
    <row r="23" spans="2:26" ht="34.5" customHeight="1" thickBot="1">
      <c r="B23" s="106" t="s">
        <v>2</v>
      </c>
      <c r="C23" s="150" t="s">
        <v>61</v>
      </c>
      <c r="D23" s="151"/>
      <c r="E23" s="151"/>
      <c r="F23" s="151"/>
      <c r="G23" s="107" t="s">
        <v>65</v>
      </c>
      <c r="H23" s="108" t="s">
        <v>1</v>
      </c>
      <c r="I23" s="109" t="s">
        <v>3</v>
      </c>
      <c r="J23" s="6"/>
      <c r="K23" s="8"/>
      <c r="L23" s="7"/>
      <c r="P23" s="86"/>
      <c r="Q23" s="181"/>
      <c r="R23" s="181"/>
      <c r="S23" s="181"/>
      <c r="T23" s="181"/>
      <c r="U23" s="86"/>
      <c r="V23" s="86"/>
      <c r="W23" s="87"/>
      <c r="X23" s="7"/>
      <c r="Y23" s="9">
        <f>SUM(Y20:Y22)</f>
        <v>0</v>
      </c>
      <c r="Z23" s="7">
        <f>SUM(Z20:Z22)</f>
        <v>0</v>
      </c>
    </row>
    <row r="24" spans="2:25" ht="34.5" customHeight="1">
      <c r="B24" s="88">
        <v>2</v>
      </c>
      <c r="C24" s="152" t="s">
        <v>47</v>
      </c>
      <c r="D24" s="153"/>
      <c r="E24" s="153"/>
      <c r="F24" s="153"/>
      <c r="G24" s="104">
        <v>30</v>
      </c>
      <c r="H24" s="23">
        <v>5</v>
      </c>
      <c r="I24" s="89"/>
      <c r="J24" s="138" t="b">
        <v>0</v>
      </c>
      <c r="K24" s="9">
        <f>IF($J24=TRUE,$H24,0)</f>
        <v>0</v>
      </c>
      <c r="L24" s="7">
        <f>IF(J24=TRUE,G24,0)</f>
        <v>0</v>
      </c>
      <c r="P24" s="213" t="s">
        <v>32</v>
      </c>
      <c r="Q24" s="214"/>
      <c r="R24" s="214"/>
      <c r="S24" s="214"/>
      <c r="T24" s="214"/>
      <c r="U24" s="214"/>
      <c r="V24" s="214"/>
      <c r="W24" s="215"/>
      <c r="X24" s="6"/>
      <c r="Y24" s="9"/>
    </row>
    <row r="25" spans="2:25" ht="34.5" customHeight="1">
      <c r="B25" s="88">
        <v>3</v>
      </c>
      <c r="C25" s="152" t="s">
        <v>48</v>
      </c>
      <c r="D25" s="153"/>
      <c r="E25" s="153"/>
      <c r="F25" s="153"/>
      <c r="G25" s="104">
        <v>30</v>
      </c>
      <c r="H25" s="23">
        <v>5</v>
      </c>
      <c r="I25" s="89"/>
      <c r="J25" s="138" t="b">
        <v>0</v>
      </c>
      <c r="K25" s="9">
        <f aca="true" t="shared" si="0" ref="K25:K34">IF($J25=TRUE,$H25,0)</f>
        <v>0</v>
      </c>
      <c r="L25" s="7">
        <f>IF(J25=TRUE,G25,0)</f>
        <v>0</v>
      </c>
      <c r="P25" s="122" t="s">
        <v>2</v>
      </c>
      <c r="Q25" s="186" t="s">
        <v>64</v>
      </c>
      <c r="R25" s="186"/>
      <c r="S25" s="186"/>
      <c r="T25" s="186"/>
      <c r="U25" s="121" t="s">
        <v>65</v>
      </c>
      <c r="V25" s="120" t="s">
        <v>1</v>
      </c>
      <c r="W25" s="123" t="s">
        <v>3</v>
      </c>
      <c r="X25" s="6"/>
      <c r="Y25" s="9"/>
    </row>
    <row r="26" spans="2:26" ht="34.5" customHeight="1">
      <c r="B26" s="88">
        <v>4</v>
      </c>
      <c r="C26" s="152" t="s">
        <v>49</v>
      </c>
      <c r="D26" s="153"/>
      <c r="E26" s="153"/>
      <c r="F26" s="153"/>
      <c r="G26" s="104">
        <v>30</v>
      </c>
      <c r="H26" s="23">
        <v>5</v>
      </c>
      <c r="I26" s="89"/>
      <c r="J26" s="138" t="b">
        <v>0</v>
      </c>
      <c r="K26" s="9">
        <f t="shared" si="0"/>
        <v>0</v>
      </c>
      <c r="L26" s="7">
        <f>IF(J26=TRUE,G26,0)</f>
        <v>0</v>
      </c>
      <c r="P26" s="96">
        <v>13</v>
      </c>
      <c r="Q26" s="185" t="s">
        <v>58</v>
      </c>
      <c r="R26" s="185"/>
      <c r="S26" s="185"/>
      <c r="T26" s="185"/>
      <c r="U26" s="98">
        <v>60</v>
      </c>
      <c r="V26" s="98">
        <v>10</v>
      </c>
      <c r="W26" s="99"/>
      <c r="X26" s="139" t="b">
        <v>0</v>
      </c>
      <c r="Y26" s="9">
        <f>IF($X26=TRUE,$V26,0)</f>
        <v>0</v>
      </c>
      <c r="Z26" s="7">
        <f>IF(X26=TRUE,U26,0)</f>
        <v>0</v>
      </c>
    </row>
    <row r="27" spans="2:26" ht="34.5" customHeight="1">
      <c r="B27" s="88">
        <v>5</v>
      </c>
      <c r="C27" s="152" t="s">
        <v>50</v>
      </c>
      <c r="D27" s="153"/>
      <c r="E27" s="153"/>
      <c r="F27" s="153"/>
      <c r="G27" s="104">
        <v>30</v>
      </c>
      <c r="H27" s="23">
        <v>5</v>
      </c>
      <c r="I27" s="89"/>
      <c r="J27" s="138" t="b">
        <v>0</v>
      </c>
      <c r="K27" s="9">
        <f t="shared" si="0"/>
        <v>0</v>
      </c>
      <c r="L27" s="7">
        <f>IF(J27=TRUE,G27,0)</f>
        <v>0</v>
      </c>
      <c r="P27" s="96">
        <v>14</v>
      </c>
      <c r="Q27" s="185" t="s">
        <v>59</v>
      </c>
      <c r="R27" s="185"/>
      <c r="S27" s="185"/>
      <c r="T27" s="185"/>
      <c r="U27" s="98">
        <v>60</v>
      </c>
      <c r="V27" s="98">
        <v>10</v>
      </c>
      <c r="W27" s="99"/>
      <c r="X27" s="139" t="b">
        <v>0</v>
      </c>
      <c r="Y27" s="9">
        <f>IF($X27=TRUE,$V27,0)</f>
        <v>0</v>
      </c>
      <c r="Z27" s="7">
        <f>IF(X27=TRUE,U27,0)</f>
        <v>0</v>
      </c>
    </row>
    <row r="28" spans="2:26" ht="34.5" customHeight="1" thickBot="1">
      <c r="B28" s="70">
        <v>6</v>
      </c>
      <c r="C28" s="152" t="s">
        <v>51</v>
      </c>
      <c r="D28" s="153"/>
      <c r="E28" s="153"/>
      <c r="F28" s="153"/>
      <c r="G28" s="105">
        <v>30</v>
      </c>
      <c r="H28" s="24">
        <v>5</v>
      </c>
      <c r="I28" s="71"/>
      <c r="J28" s="138" t="b">
        <v>0</v>
      </c>
      <c r="K28" s="9">
        <f t="shared" si="0"/>
        <v>0</v>
      </c>
      <c r="L28" s="7">
        <f>IF(J28=TRUE,G28,0)</f>
        <v>0</v>
      </c>
      <c r="P28" s="97">
        <v>15</v>
      </c>
      <c r="Q28" s="194" t="s">
        <v>60</v>
      </c>
      <c r="R28" s="194"/>
      <c r="S28" s="194"/>
      <c r="T28" s="194"/>
      <c r="U28" s="100">
        <v>60</v>
      </c>
      <c r="V28" s="100">
        <v>10</v>
      </c>
      <c r="W28" s="101"/>
      <c r="X28" s="139" t="b">
        <v>0</v>
      </c>
      <c r="Y28" s="9">
        <f>IF($X28=TRUE,$V28,0)</f>
        <v>0</v>
      </c>
      <c r="Z28" s="7">
        <f>IF(X28=TRUE,U28,0)</f>
        <v>0</v>
      </c>
    </row>
    <row r="29" spans="2:26" ht="34.5" customHeight="1" thickBot="1">
      <c r="B29" s="86"/>
      <c r="C29" s="181"/>
      <c r="D29" s="181"/>
      <c r="E29" s="181"/>
      <c r="F29" s="181"/>
      <c r="G29" s="86"/>
      <c r="H29" s="86"/>
      <c r="I29" s="87"/>
      <c r="J29" s="7"/>
      <c r="K29" s="9">
        <f>SUM(K24:K28)</f>
        <v>0</v>
      </c>
      <c r="L29" s="7">
        <f>SUM(L24:L28)</f>
        <v>0</v>
      </c>
      <c r="P29" s="86"/>
      <c r="Q29" s="181"/>
      <c r="R29" s="181"/>
      <c r="S29" s="181"/>
      <c r="T29" s="181"/>
      <c r="U29" s="86"/>
      <c r="V29" s="86"/>
      <c r="W29" s="87"/>
      <c r="X29" s="7">
        <f>COUNTIF(X20:X28,TRUE)</f>
        <v>0</v>
      </c>
      <c r="Y29" s="9">
        <f>SUM(Y26:Y28)</f>
        <v>0</v>
      </c>
      <c r="Z29" s="7">
        <f>SUM(Z26:Z28)</f>
        <v>0</v>
      </c>
    </row>
    <row r="30" spans="2:25" ht="34.5" customHeight="1">
      <c r="B30" s="207" t="s">
        <v>32</v>
      </c>
      <c r="C30" s="208"/>
      <c r="D30" s="208"/>
      <c r="E30" s="208"/>
      <c r="F30" s="208"/>
      <c r="G30" s="208"/>
      <c r="H30" s="208"/>
      <c r="I30" s="209"/>
      <c r="J30" s="7"/>
      <c r="K30" s="9"/>
      <c r="L30" s="7"/>
      <c r="P30" s="86"/>
      <c r="Q30" s="181"/>
      <c r="R30" s="181"/>
      <c r="S30" s="181"/>
      <c r="T30" s="181"/>
      <c r="U30" s="86"/>
      <c r="V30" s="86"/>
      <c r="W30" s="87"/>
      <c r="X30" s="6"/>
      <c r="Y30" s="9"/>
    </row>
    <row r="31" spans="2:27" ht="34.5" customHeight="1">
      <c r="B31" s="112" t="s">
        <v>2</v>
      </c>
      <c r="C31" s="182" t="s">
        <v>62</v>
      </c>
      <c r="D31" s="182"/>
      <c r="E31" s="182"/>
      <c r="F31" s="182"/>
      <c r="G31" s="111" t="s">
        <v>65</v>
      </c>
      <c r="H31" s="110" t="s">
        <v>1</v>
      </c>
      <c r="I31" s="113" t="s">
        <v>3</v>
      </c>
      <c r="J31" s="7"/>
      <c r="K31" s="9"/>
      <c r="L31" s="7"/>
      <c r="P31" s="86"/>
      <c r="Q31" s="181"/>
      <c r="R31" s="181"/>
      <c r="S31" s="181"/>
      <c r="T31" s="181"/>
      <c r="U31" s="86"/>
      <c r="V31" s="86"/>
      <c r="W31" s="87"/>
      <c r="X31" s="6">
        <f>J35+X29</f>
        <v>1</v>
      </c>
      <c r="Y31" s="9"/>
      <c r="Z31" s="7">
        <f>K29+K35+Y23+Y29</f>
        <v>0</v>
      </c>
      <c r="AA31" s="7">
        <f>L20+L29+L35+Z23+Z29</f>
        <v>60</v>
      </c>
    </row>
    <row r="32" spans="2:25" ht="34.5" customHeight="1">
      <c r="B32" s="66">
        <v>7</v>
      </c>
      <c r="C32" s="192" t="s">
        <v>52</v>
      </c>
      <c r="D32" s="192"/>
      <c r="E32" s="192"/>
      <c r="F32" s="192"/>
      <c r="G32" s="15">
        <v>60</v>
      </c>
      <c r="H32" s="15">
        <v>10</v>
      </c>
      <c r="I32" s="67"/>
      <c r="J32" s="138" t="b">
        <v>0</v>
      </c>
      <c r="K32" s="9">
        <f t="shared" si="0"/>
        <v>0</v>
      </c>
      <c r="L32" s="7">
        <f>IF(J32=TRUE,G32,0)</f>
        <v>0</v>
      </c>
      <c r="P32" s="86"/>
      <c r="Q32" s="181"/>
      <c r="R32" s="181"/>
      <c r="S32" s="181"/>
      <c r="T32" s="181"/>
      <c r="U32" s="86"/>
      <c r="V32" s="86"/>
      <c r="W32" s="87"/>
      <c r="X32" s="6"/>
      <c r="Y32" s="9"/>
    </row>
    <row r="33" spans="2:25" ht="34.5" customHeight="1">
      <c r="B33" s="66">
        <v>8</v>
      </c>
      <c r="C33" s="192" t="s">
        <v>53</v>
      </c>
      <c r="D33" s="192"/>
      <c r="E33" s="192"/>
      <c r="F33" s="192"/>
      <c r="G33" s="15">
        <v>60</v>
      </c>
      <c r="H33" s="15">
        <v>10</v>
      </c>
      <c r="I33" s="67"/>
      <c r="J33" s="138" t="b">
        <v>0</v>
      </c>
      <c r="K33" s="9">
        <f t="shared" si="0"/>
        <v>0</v>
      </c>
      <c r="L33" s="7">
        <f>IF(J33=TRUE,G33,0)</f>
        <v>0</v>
      </c>
      <c r="P33" s="86"/>
      <c r="Q33" s="181"/>
      <c r="R33" s="181"/>
      <c r="S33" s="181"/>
      <c r="T33" s="181"/>
      <c r="U33" s="86"/>
      <c r="V33" s="86"/>
      <c r="W33" s="87"/>
      <c r="X33" s="6"/>
      <c r="Y33" s="9"/>
    </row>
    <row r="34" spans="2:25" ht="34.5" customHeight="1" thickBot="1">
      <c r="B34" s="68">
        <v>9</v>
      </c>
      <c r="C34" s="193" t="s">
        <v>54</v>
      </c>
      <c r="D34" s="193"/>
      <c r="E34" s="193"/>
      <c r="F34" s="193"/>
      <c r="G34" s="16">
        <v>60</v>
      </c>
      <c r="H34" s="16">
        <v>10</v>
      </c>
      <c r="I34" s="69"/>
      <c r="J34" s="138" t="b">
        <v>0</v>
      </c>
      <c r="K34" s="9">
        <f t="shared" si="0"/>
        <v>0</v>
      </c>
      <c r="L34" s="7">
        <f>IF(J34=TRUE,G34,0)</f>
        <v>0</v>
      </c>
      <c r="P34" s="86"/>
      <c r="Q34" s="181"/>
      <c r="R34" s="181"/>
      <c r="S34" s="181"/>
      <c r="T34" s="181"/>
      <c r="U34" s="86"/>
      <c r="V34" s="86"/>
      <c r="W34" s="87"/>
      <c r="X34" s="6"/>
      <c r="Y34" s="9"/>
    </row>
    <row r="35" spans="10:25" ht="34.5" customHeight="1">
      <c r="J35" s="7">
        <f>COUNTIF(J20:J34,TRUE)</f>
        <v>1</v>
      </c>
      <c r="K35" s="7">
        <f>SUM(K32:K34)</f>
        <v>0</v>
      </c>
      <c r="L35" s="7">
        <f>SUM(L32:L34)</f>
        <v>0</v>
      </c>
      <c r="P35" s="86"/>
      <c r="Q35" s="181"/>
      <c r="R35" s="181"/>
      <c r="S35" s="181"/>
      <c r="T35" s="181"/>
      <c r="U35" s="86"/>
      <c r="V35" s="86"/>
      <c r="W35" s="87"/>
      <c r="X35" s="6"/>
      <c r="Y35" s="9"/>
    </row>
    <row r="36" spans="16:25" ht="34.5" customHeight="1">
      <c r="P36" s="86"/>
      <c r="Q36" s="196"/>
      <c r="R36" s="196"/>
      <c r="S36" s="196"/>
      <c r="T36" s="196"/>
      <c r="U36" s="86"/>
      <c r="V36" s="86"/>
      <c r="W36" s="87"/>
      <c r="X36" s="6"/>
      <c r="Y36" s="9"/>
    </row>
    <row r="37" spans="16:25" ht="34.5" customHeight="1">
      <c r="P37" s="86"/>
      <c r="Q37" s="181"/>
      <c r="R37" s="181"/>
      <c r="S37" s="181"/>
      <c r="T37" s="181"/>
      <c r="U37" s="86"/>
      <c r="V37" s="86"/>
      <c r="W37" s="87"/>
      <c r="X37" s="6"/>
      <c r="Y37" s="9"/>
    </row>
    <row r="38" spans="16:25" ht="34.5" customHeight="1">
      <c r="P38" s="86"/>
      <c r="Q38" s="181"/>
      <c r="R38" s="181"/>
      <c r="S38" s="181"/>
      <c r="T38" s="181"/>
      <c r="U38" s="86"/>
      <c r="V38" s="86"/>
      <c r="W38" s="87"/>
      <c r="X38" s="6"/>
      <c r="Y38" s="9"/>
    </row>
    <row r="39" spans="24:25" ht="24.75" customHeight="1">
      <c r="X39" s="10"/>
      <c r="Y39" s="10"/>
    </row>
  </sheetData>
  <sheetProtection password="CDC8" sheet="1" objects="1" scenarios="1" selectLockedCells="1"/>
  <mergeCells count="55">
    <mergeCell ref="J1:M1"/>
    <mergeCell ref="H11:I11"/>
    <mergeCell ref="B15:F15"/>
    <mergeCell ref="B16:F16"/>
    <mergeCell ref="B12:F12"/>
    <mergeCell ref="B11:F11"/>
    <mergeCell ref="B13:F13"/>
    <mergeCell ref="N5:T6"/>
    <mergeCell ref="B22:I22"/>
    <mergeCell ref="C19:F19"/>
    <mergeCell ref="Q23:T23"/>
    <mergeCell ref="C33:F33"/>
    <mergeCell ref="B30:I30"/>
    <mergeCell ref="P18:W18"/>
    <mergeCell ref="P24:W24"/>
    <mergeCell ref="Q29:T29"/>
    <mergeCell ref="B18:I18"/>
    <mergeCell ref="C28:F28"/>
    <mergeCell ref="Q35:T35"/>
    <mergeCell ref="Q37:T37"/>
    <mergeCell ref="Q38:T38"/>
    <mergeCell ref="Q36:T36"/>
    <mergeCell ref="Q32:T32"/>
    <mergeCell ref="Q33:T33"/>
    <mergeCell ref="Q34:T34"/>
    <mergeCell ref="C24:F24"/>
    <mergeCell ref="C29:F29"/>
    <mergeCell ref="B14:F14"/>
    <mergeCell ref="N14:T14"/>
    <mergeCell ref="C32:F32"/>
    <mergeCell ref="C34:F34"/>
    <mergeCell ref="Q28:T28"/>
    <mergeCell ref="Q19:T19"/>
    <mergeCell ref="Q20:T20"/>
    <mergeCell ref="C27:F27"/>
    <mergeCell ref="N13:T13"/>
    <mergeCell ref="N11:P11"/>
    <mergeCell ref="Q30:T30"/>
    <mergeCell ref="Q31:T31"/>
    <mergeCell ref="C31:F31"/>
    <mergeCell ref="Q21:T21"/>
    <mergeCell ref="Q22:T22"/>
    <mergeCell ref="Q27:T27"/>
    <mergeCell ref="Q25:T25"/>
    <mergeCell ref="Q26:T26"/>
    <mergeCell ref="C23:F23"/>
    <mergeCell ref="C25:F25"/>
    <mergeCell ref="C26:F26"/>
    <mergeCell ref="N4:T4"/>
    <mergeCell ref="AN4:AQ6"/>
    <mergeCell ref="AN9:AS11"/>
    <mergeCell ref="B4:H7"/>
    <mergeCell ref="C20:F20"/>
    <mergeCell ref="N12:T12"/>
    <mergeCell ref="B10:I10"/>
  </mergeCells>
  <conditionalFormatting sqref="I13">
    <cfRule type="expression" priority="6" dxfId="34" stopIfTrue="1">
      <formula>$I$13="P"</formula>
    </cfRule>
    <cfRule type="expression" priority="7" dxfId="35" stopIfTrue="1">
      <formula>$G$13=""</formula>
    </cfRule>
    <cfRule type="expression" priority="9" dxfId="35" stopIfTrue="1">
      <formula>$G$13=0</formula>
    </cfRule>
    <cfRule type="expression" priority="10" dxfId="36" stopIfTrue="1">
      <formula>$H$13&lt;$G$13</formula>
    </cfRule>
    <cfRule type="expression" priority="17" dxfId="34" stopIfTrue="1">
      <formula>$I$13="N/A"</formula>
    </cfRule>
    <cfRule type="expression" priority="24" dxfId="35" stopIfTrue="1">
      <formula>$I$13="Yes"</formula>
    </cfRule>
    <cfRule type="expression" priority="28" dxfId="36" stopIfTrue="1">
      <formula>OR($G$13&gt;0,$G$13="")</formula>
    </cfRule>
  </conditionalFormatting>
  <conditionalFormatting sqref="I14">
    <cfRule type="expression" priority="13" dxfId="37" stopIfTrue="1">
      <formula>$G$14=""</formula>
    </cfRule>
    <cfRule type="expression" priority="27" dxfId="36" stopIfTrue="1">
      <formula>$J$14=1</formula>
    </cfRule>
  </conditionalFormatting>
  <conditionalFormatting sqref="I15">
    <cfRule type="expression" priority="12" dxfId="38" stopIfTrue="1">
      <formula>$G$15=""</formula>
    </cfRule>
    <cfRule type="expression" priority="19" dxfId="34" stopIfTrue="1">
      <formula>$I$15="Yes"</formula>
    </cfRule>
    <cfRule type="expression" priority="26" dxfId="36" stopIfTrue="1">
      <formula>$J$15=1</formula>
    </cfRule>
  </conditionalFormatting>
  <conditionalFormatting sqref="N13">
    <cfRule type="expression" priority="16" dxfId="39" stopIfTrue="1">
      <formula>$I$13="N/A"</formula>
    </cfRule>
    <cfRule type="expression" priority="21" dxfId="39" stopIfTrue="1">
      <formula>OR($G$13=0,$G$13="")</formula>
    </cfRule>
    <cfRule type="expression" priority="23" dxfId="36" stopIfTrue="1">
      <formula>$L$25&lt;20</formula>
    </cfRule>
  </conditionalFormatting>
  <conditionalFormatting sqref="N5:T6">
    <cfRule type="dataBar" priority="22" dxfId="0">
      <dataBar minLength="0" maxLength="100" showValue="0">
        <cfvo type="num" val="0"/>
        <cfvo type="num" val="360"/>
        <color theme="3" tint="0.39998000860214233"/>
      </dataBar>
      <extLst>
        <ext xmlns:x14="http://schemas.microsoft.com/office/spreadsheetml/2009/9/main" uri="{B025F937-C7B1-47D3-B67F-A62EFF666E3E}">
          <x14:id>{eb6115bf-2f13-423a-a081-f56fe3efca1a}</x14:id>
        </ext>
      </extLst>
    </cfRule>
  </conditionalFormatting>
  <conditionalFormatting sqref="N14:T14">
    <cfRule type="expression" priority="11" dxfId="40" stopIfTrue="1">
      <formula>$G$14=""</formula>
    </cfRule>
    <cfRule type="expression" priority="14" dxfId="36" stopIfTrue="1">
      <formula>$H$14&lt;G$14</formula>
    </cfRule>
  </conditionalFormatting>
  <conditionalFormatting sqref="H13:I13">
    <cfRule type="expression" priority="8" dxfId="20" stopIfTrue="1">
      <formula>$G$13=0</formula>
    </cfRule>
  </conditionalFormatting>
  <conditionalFormatting sqref="N13:T13">
    <cfRule type="expression" priority="5" dxfId="41" stopIfTrue="1">
      <formula>$I$13="P"</formula>
    </cfRule>
  </conditionalFormatting>
  <conditionalFormatting sqref="G12:I12">
    <cfRule type="expression" priority="4" dxfId="42" stopIfTrue="1">
      <formula>$B$11="Click here to select . . ."</formula>
    </cfRule>
  </conditionalFormatting>
  <conditionalFormatting sqref="G14:I14">
    <cfRule type="expression" priority="3" dxfId="37" stopIfTrue="1">
      <formula>$B$11="Click here to select . . ."</formula>
    </cfRule>
  </conditionalFormatting>
  <conditionalFormatting sqref="G15:I15">
    <cfRule type="expression" priority="2" dxfId="38" stopIfTrue="1">
      <formula>$B$11="Click here to select . . ."</formula>
    </cfRule>
  </conditionalFormatting>
  <conditionalFormatting sqref="G16:H16">
    <cfRule type="expression" priority="1" dxfId="38" stopIfTrue="1">
      <formula>$B$11="Click here to select . . ."</formula>
    </cfRule>
  </conditionalFormatting>
  <dataValidations count="1">
    <dataValidation type="list" allowBlank="1" showInputMessage="1" showErrorMessage="1" sqref="B11:F11">
      <formula1>$AA$5:$AA$8</formula1>
    </dataValidation>
  </dataValidations>
  <printOptions gridLines="1" headings="1"/>
  <pageMargins left="0.7086614173228347" right="0.7086614173228347" top="0.7480314960629921" bottom="0.7480314960629921" header="0.31496062992125984" footer="0.31496062992125984"/>
  <pageSetup fitToHeight="1" fitToWidth="1" horizontalDpi="600" verticalDpi="600" orientation="landscape" paperSize="8" scale="57" r:id="rId4"/>
  <drawing r:id="rId3"/>
  <legacyDrawing r:id="rId2"/>
  <extLst>
    <ext xmlns:x14="http://schemas.microsoft.com/office/spreadsheetml/2009/9/main" uri="{78C0D931-6437-407d-A8EE-F0AAD7539E65}">
      <x14:conditionalFormattings>
        <x14:conditionalFormatting xmlns:xm="http://schemas.microsoft.com/office/excel/2006/main">
          <x14:cfRule type="dataBar" id="{eb6115bf-2f13-423a-a081-f56fe3efca1a}">
            <x14:dataBar minLength="0" maxLength="100" gradient="0" showValue="0">
              <x14:cfvo type="num">
                <xm:f>0</xm:f>
              </x14:cfvo>
              <x14:cfvo type="num">
                <xm:f>360</xm:f>
              </x14:cfvo>
              <x14:negativeFillColor rgb="FFFF0000"/>
              <x14:axisColor rgb="FF000000"/>
            </x14:dataBar>
            <x14:dxf/>
          </x14:cfRule>
          <xm:sqref>N5:T6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Sheet2">
    <pageSetUpPr fitToPage="1"/>
  </sheetPr>
  <dimension ref="B3:X33"/>
  <sheetViews>
    <sheetView showGridLines="0" showRowColHeaders="0" zoomScale="80" zoomScaleNormal="80" zoomScalePageLayoutView="0" workbookViewId="0" topLeftCell="A1">
      <selection activeCell="E8" sqref="E8:K8"/>
    </sheetView>
  </sheetViews>
  <sheetFormatPr defaultColWidth="9.140625" defaultRowHeight="15"/>
  <cols>
    <col min="2" max="2" width="4.8515625" style="0" customWidth="1"/>
    <col min="6" max="6" width="9.57421875" style="0" bestFit="1" customWidth="1"/>
    <col min="9" max="9" width="8.00390625" style="0" customWidth="1"/>
    <col min="10" max="10" width="10.28125" style="0" customWidth="1"/>
    <col min="12" max="12" width="9.140625" style="0" hidden="1" customWidth="1"/>
    <col min="13" max="14" width="9.140625" style="39" hidden="1" customWidth="1"/>
    <col min="15" max="15" width="6.140625" style="46" customWidth="1"/>
    <col min="23" max="23" width="10.7109375" style="0" customWidth="1"/>
    <col min="24" max="24" width="9.140625" style="0" hidden="1" customWidth="1"/>
  </cols>
  <sheetData>
    <row r="1" ht="110.25" customHeight="1"/>
    <row r="2" ht="43.5" customHeight="1"/>
    <row r="3" spans="3:11" ht="36.75" customHeight="1">
      <c r="C3" s="256" t="s">
        <v>77</v>
      </c>
      <c r="D3" s="256"/>
      <c r="E3" s="256"/>
      <c r="F3" s="256"/>
      <c r="G3" s="256"/>
      <c r="H3" s="256"/>
      <c r="I3" s="256"/>
      <c r="J3" s="256"/>
      <c r="K3" s="256"/>
    </row>
    <row r="4" ht="18" customHeight="1"/>
    <row r="5" spans="3:19" ht="30" customHeight="1">
      <c r="C5" s="252" t="s">
        <v>72</v>
      </c>
      <c r="D5" s="252"/>
      <c r="E5" s="252"/>
      <c r="F5" s="252"/>
      <c r="G5" s="252"/>
      <c r="H5" s="252"/>
      <c r="I5" s="252"/>
      <c r="J5" s="252"/>
      <c r="K5" s="252"/>
      <c r="L5" s="252"/>
      <c r="M5" s="252"/>
      <c r="N5" s="252"/>
      <c r="O5" s="252"/>
      <c r="P5" s="252"/>
      <c r="Q5" s="252"/>
      <c r="R5" s="252"/>
      <c r="S5" s="252"/>
    </row>
    <row r="6" spans="3:17" ht="30" customHeight="1">
      <c r="C6" s="33" t="s">
        <v>24</v>
      </c>
      <c r="E6" s="252" t="str">
        <f>Sheet1!B11</f>
        <v>Click here to select . . .</v>
      </c>
      <c r="F6" s="252"/>
      <c r="G6" s="252"/>
      <c r="H6" s="252"/>
      <c r="I6" s="252"/>
      <c r="J6" s="252"/>
      <c r="K6" s="252"/>
      <c r="L6" s="252"/>
      <c r="M6" s="252"/>
      <c r="N6" s="252"/>
      <c r="O6" s="252"/>
      <c r="P6" s="252"/>
      <c r="Q6" s="252"/>
    </row>
    <row r="7" ht="30" customHeight="1"/>
    <row r="8" spans="3:14" ht="30" customHeight="1">
      <c r="C8" s="34" t="s">
        <v>25</v>
      </c>
      <c r="D8" s="35"/>
      <c r="E8" s="235"/>
      <c r="F8" s="236"/>
      <c r="G8" s="236"/>
      <c r="H8" s="236"/>
      <c r="I8" s="236"/>
      <c r="J8" s="236"/>
      <c r="K8" s="237"/>
      <c r="L8" s="47"/>
      <c r="M8" s="40"/>
      <c r="N8" s="40"/>
    </row>
    <row r="9" spans="13:14" ht="30" customHeight="1">
      <c r="M9" s="41"/>
      <c r="N9" s="41"/>
    </row>
    <row r="10" spans="3:14" ht="30" customHeight="1">
      <c r="C10" s="34" t="s">
        <v>26</v>
      </c>
      <c r="D10" s="35"/>
      <c r="E10" s="235"/>
      <c r="F10" s="236"/>
      <c r="G10" s="236"/>
      <c r="H10" s="236"/>
      <c r="I10" s="236"/>
      <c r="J10" s="236"/>
      <c r="K10" s="237"/>
      <c r="L10" s="47"/>
      <c r="M10" s="40"/>
      <c r="N10" s="40"/>
    </row>
    <row r="11" spans="13:14" ht="30" customHeight="1" hidden="1">
      <c r="M11" s="41"/>
      <c r="N11" s="41"/>
    </row>
    <row r="12" spans="3:14" ht="30" customHeight="1" hidden="1">
      <c r="C12" s="34" t="s">
        <v>27</v>
      </c>
      <c r="D12" s="35"/>
      <c r="E12" s="241"/>
      <c r="F12" s="242"/>
      <c r="G12" s="242"/>
      <c r="H12" s="242"/>
      <c r="I12" s="242"/>
      <c r="J12" s="242"/>
      <c r="K12" s="243"/>
      <c r="L12" s="54"/>
      <c r="M12" s="40"/>
      <c r="N12" s="40"/>
    </row>
    <row r="13" ht="30" customHeight="1"/>
    <row r="14" spans="3:23" ht="30" customHeight="1">
      <c r="C14" s="246" t="s">
        <v>28</v>
      </c>
      <c r="D14" s="247"/>
      <c r="E14" s="248"/>
      <c r="F14" s="36">
        <f>Sheet1!H15</f>
        <v>10</v>
      </c>
      <c r="H14" s="253" t="s">
        <v>35</v>
      </c>
      <c r="I14" s="254"/>
      <c r="J14" s="255"/>
      <c r="K14" s="36">
        <f>Sheet1!X31</f>
        <v>1</v>
      </c>
      <c r="L14" s="53"/>
      <c r="O14" s="48"/>
      <c r="Q14" s="239"/>
      <c r="R14" s="239"/>
      <c r="S14" s="239"/>
      <c r="T14" s="239"/>
      <c r="U14" s="239"/>
      <c r="V14" s="239"/>
      <c r="W14" s="239"/>
    </row>
    <row r="15" spans="17:23" ht="30" customHeight="1">
      <c r="Q15" s="239" t="str">
        <f>IF(Sheet1!H14&lt;Sheet1!G14,"You need to select additional Optional Units","")</f>
        <v>You need to select additional Optional Units</v>
      </c>
      <c r="R15" s="239"/>
      <c r="S15" s="239"/>
      <c r="T15" s="239"/>
      <c r="U15" s="239"/>
      <c r="V15" s="239"/>
      <c r="W15" s="239"/>
    </row>
    <row r="16" spans="3:14" ht="30" customHeight="1">
      <c r="C16" s="34" t="s">
        <v>29</v>
      </c>
      <c r="D16" s="37"/>
      <c r="E16" s="38"/>
      <c r="F16" s="36">
        <f>Sheet1!H16</f>
        <v>60</v>
      </c>
      <c r="I16" s="52"/>
      <c r="J16" s="52"/>
      <c r="K16" s="52"/>
      <c r="L16" s="51"/>
      <c r="M16" s="42"/>
      <c r="N16" s="42"/>
    </row>
    <row r="17" ht="30" customHeight="1"/>
    <row r="18" spans="3:23" ht="30" customHeight="1">
      <c r="C18" s="134" t="s">
        <v>2</v>
      </c>
      <c r="D18" s="244" t="s">
        <v>30</v>
      </c>
      <c r="E18" s="244"/>
      <c r="F18" s="244"/>
      <c r="G18" s="244"/>
      <c r="H18" s="244"/>
      <c r="I18" s="135" t="s">
        <v>31</v>
      </c>
      <c r="J18" s="136" t="s">
        <v>13</v>
      </c>
      <c r="P18" s="20" t="s">
        <v>2</v>
      </c>
      <c r="Q18" s="250" t="s">
        <v>30</v>
      </c>
      <c r="R18" s="250"/>
      <c r="S18" s="250"/>
      <c r="T18" s="250"/>
      <c r="U18" s="250"/>
      <c r="V18" s="43" t="s">
        <v>31</v>
      </c>
      <c r="W18" s="21" t="s">
        <v>13</v>
      </c>
    </row>
    <row r="19" spans="2:24" ht="30" customHeight="1">
      <c r="B19" s="137" t="s">
        <v>33</v>
      </c>
      <c r="C19" s="128">
        <v>1</v>
      </c>
      <c r="D19" s="238" t="str">
        <f>Sheet1!C20</f>
        <v>Science of the Earth</v>
      </c>
      <c r="E19" s="238"/>
      <c r="F19" s="238"/>
      <c r="G19" s="238"/>
      <c r="H19" s="238"/>
      <c r="I19" s="129">
        <v>10</v>
      </c>
      <c r="J19" s="130" t="s">
        <v>34</v>
      </c>
      <c r="O19" s="259" t="s">
        <v>75</v>
      </c>
      <c r="P19" s="116">
        <v>10</v>
      </c>
      <c r="Q19" s="251" t="str">
        <f>Sheet1!Q20</f>
        <v>Chemistry of production</v>
      </c>
      <c r="R19" s="251"/>
      <c r="S19" s="251"/>
      <c r="T19" s="251"/>
      <c r="U19" s="251"/>
      <c r="V19" s="91">
        <v>10</v>
      </c>
      <c r="W19" s="131" t="s">
        <v>34</v>
      </c>
      <c r="X19" s="39">
        <f>IF(Sheet1!X20=TRUE,1,0)</f>
        <v>0</v>
      </c>
    </row>
    <row r="20" spans="2:24" ht="30" customHeight="1">
      <c r="B20" s="257" t="s">
        <v>73</v>
      </c>
      <c r="C20" s="25">
        <v>2</v>
      </c>
      <c r="D20" s="245" t="str">
        <f>Sheet1!C24</f>
        <v>Processing and presenting data in science</v>
      </c>
      <c r="E20" s="245"/>
      <c r="F20" s="245"/>
      <c r="G20" s="245"/>
      <c r="H20" s="245"/>
      <c r="I20" s="23">
        <v>10</v>
      </c>
      <c r="J20" s="49" t="s">
        <v>34</v>
      </c>
      <c r="M20" s="39">
        <f>IF(Sheet1!J24=TRUE,1,0)</f>
        <v>0</v>
      </c>
      <c r="O20" s="259"/>
      <c r="P20" s="116">
        <v>11</v>
      </c>
      <c r="Q20" s="251" t="str">
        <f>Sheet1!Q21</f>
        <v>Environmental analysis</v>
      </c>
      <c r="R20" s="251"/>
      <c r="S20" s="251"/>
      <c r="T20" s="251"/>
      <c r="U20" s="251"/>
      <c r="V20" s="91">
        <v>10</v>
      </c>
      <c r="W20" s="131" t="s">
        <v>34</v>
      </c>
      <c r="X20" s="39">
        <f>IF(Sheet1!X21=TRUE,1,0)</f>
        <v>0</v>
      </c>
    </row>
    <row r="21" spans="2:24" ht="30" customHeight="1">
      <c r="B21" s="257"/>
      <c r="C21" s="25">
        <v>3</v>
      </c>
      <c r="D21" s="245" t="str">
        <f>Sheet1!C25</f>
        <v>Research and development in science</v>
      </c>
      <c r="E21" s="245"/>
      <c r="F21" s="245"/>
      <c r="G21" s="245"/>
      <c r="H21" s="245"/>
      <c r="I21" s="23">
        <v>10</v>
      </c>
      <c r="J21" s="49" t="s">
        <v>34</v>
      </c>
      <c r="M21" s="39">
        <f>IF(Sheet1!J25=TRUE,1,0)</f>
        <v>0</v>
      </c>
      <c r="O21" s="259"/>
      <c r="P21" s="116">
        <v>12</v>
      </c>
      <c r="Q21" s="251" t="str">
        <f>Sheet1!Q22</f>
        <v>Chemical design</v>
      </c>
      <c r="R21" s="251"/>
      <c r="S21" s="251"/>
      <c r="T21" s="251"/>
      <c r="U21" s="251"/>
      <c r="V21" s="91">
        <v>10</v>
      </c>
      <c r="W21" s="131" t="s">
        <v>34</v>
      </c>
      <c r="X21" s="39">
        <f>IF(Sheet1!X22=TRUE,1,0)</f>
        <v>0</v>
      </c>
    </row>
    <row r="22" spans="2:24" ht="30" customHeight="1">
      <c r="B22" s="257"/>
      <c r="C22" s="25">
        <v>4</v>
      </c>
      <c r="D22" s="245" t="str">
        <f>Sheet1!C26</f>
        <v>Practical techniques in science</v>
      </c>
      <c r="E22" s="245"/>
      <c r="F22" s="245"/>
      <c r="G22" s="245"/>
      <c r="H22" s="245"/>
      <c r="I22" s="23">
        <v>10</v>
      </c>
      <c r="J22" s="49" t="s">
        <v>34</v>
      </c>
      <c r="M22" s="39">
        <f>IF(Sheet1!J26=TRUE,1,0)</f>
        <v>0</v>
      </c>
      <c r="O22" s="260" t="s">
        <v>76</v>
      </c>
      <c r="P22" s="119">
        <v>13</v>
      </c>
      <c r="Q22" s="240" t="str">
        <f>Sheet1!Q26</f>
        <v>Radiology</v>
      </c>
      <c r="R22" s="240"/>
      <c r="S22" s="240"/>
      <c r="T22" s="240"/>
      <c r="U22" s="240"/>
      <c r="V22" s="98">
        <v>10</v>
      </c>
      <c r="W22" s="132" t="s">
        <v>34</v>
      </c>
      <c r="X22" s="39">
        <f>IF(Sheet1!X26=TRUE,1,0)</f>
        <v>0</v>
      </c>
    </row>
    <row r="23" spans="2:24" ht="30" customHeight="1">
      <c r="B23" s="257"/>
      <c r="C23" s="25">
        <v>5</v>
      </c>
      <c r="D23" s="245" t="str">
        <f>Sheet1!C27</f>
        <v>Communicating science</v>
      </c>
      <c r="E23" s="245"/>
      <c r="F23" s="245"/>
      <c r="G23" s="245"/>
      <c r="H23" s="245"/>
      <c r="I23" s="23">
        <v>10</v>
      </c>
      <c r="J23" s="49" t="s">
        <v>34</v>
      </c>
      <c r="M23" s="39">
        <f>IF(Sheet1!J27=TRUE,1,0)</f>
        <v>0</v>
      </c>
      <c r="O23" s="260"/>
      <c r="P23" s="119">
        <v>14</v>
      </c>
      <c r="Q23" s="240" t="str">
        <f>Sheet1!Q27</f>
        <v>Physics in sport</v>
      </c>
      <c r="R23" s="240"/>
      <c r="S23" s="240"/>
      <c r="T23" s="240"/>
      <c r="U23" s="240"/>
      <c r="V23" s="98">
        <v>10</v>
      </c>
      <c r="W23" s="132" t="s">
        <v>34</v>
      </c>
      <c r="X23" s="39">
        <f>IF(Sheet1!X27=TRUE,1,0)</f>
        <v>0</v>
      </c>
    </row>
    <row r="24" spans="2:24" ht="30" customHeight="1">
      <c r="B24" s="257"/>
      <c r="C24" s="25">
        <v>6</v>
      </c>
      <c r="D24" s="245" t="str">
        <f>Sheet1!C28</f>
        <v>Careers in science</v>
      </c>
      <c r="E24" s="245"/>
      <c r="F24" s="245"/>
      <c r="G24" s="245"/>
      <c r="H24" s="245"/>
      <c r="I24" s="23">
        <v>10</v>
      </c>
      <c r="J24" s="49" t="s">
        <v>34</v>
      </c>
      <c r="M24" s="39">
        <f>IF(Sheet1!J28=TRUE,1,0)</f>
        <v>0</v>
      </c>
      <c r="O24" s="260"/>
      <c r="P24" s="119">
        <v>15</v>
      </c>
      <c r="Q24" s="240" t="str">
        <f>Sheet1!Q28</f>
        <v>Science of telecommunications</v>
      </c>
      <c r="R24" s="240"/>
      <c r="S24" s="240"/>
      <c r="T24" s="240"/>
      <c r="U24" s="240"/>
      <c r="V24" s="98">
        <v>10</v>
      </c>
      <c r="W24" s="132" t="s">
        <v>34</v>
      </c>
      <c r="X24" s="39">
        <f>IF(Sheet1!X28=TRUE,1,0)</f>
        <v>0</v>
      </c>
    </row>
    <row r="25" spans="2:24" ht="30" customHeight="1">
      <c r="B25" s="258" t="s">
        <v>74</v>
      </c>
      <c r="C25" s="14">
        <v>7</v>
      </c>
      <c r="D25" s="249" t="str">
        <f>Sheet1!C32</f>
        <v>Food production</v>
      </c>
      <c r="E25" s="249"/>
      <c r="F25" s="249"/>
      <c r="G25" s="249"/>
      <c r="H25" s="249"/>
      <c r="I25" s="15">
        <v>10</v>
      </c>
      <c r="J25" s="50" t="s">
        <v>34</v>
      </c>
      <c r="M25" s="39">
        <f>IF(Sheet1!J32=TRUE,1,0)</f>
        <v>0</v>
      </c>
      <c r="O25" s="133"/>
      <c r="P25" s="86"/>
      <c r="Q25" s="181"/>
      <c r="R25" s="181"/>
      <c r="S25" s="181"/>
      <c r="T25" s="181"/>
      <c r="U25" s="181"/>
      <c r="V25" s="86"/>
      <c r="W25" s="51"/>
      <c r="X25" s="44"/>
    </row>
    <row r="26" spans="2:24" ht="30" customHeight="1">
      <c r="B26" s="258"/>
      <c r="C26" s="14">
        <v>8</v>
      </c>
      <c r="D26" s="249" t="str">
        <f>Sheet1!C33</f>
        <v>Science of health</v>
      </c>
      <c r="E26" s="249"/>
      <c r="F26" s="249"/>
      <c r="G26" s="249"/>
      <c r="H26" s="249"/>
      <c r="I26" s="15">
        <v>10</v>
      </c>
      <c r="J26" s="50" t="s">
        <v>34</v>
      </c>
      <c r="M26" s="39">
        <f>IF(Sheet1!J33=TRUE,1,0)</f>
        <v>0</v>
      </c>
      <c r="O26" s="133"/>
      <c r="P26" s="86"/>
      <c r="Q26" s="181"/>
      <c r="R26" s="181"/>
      <c r="S26" s="181"/>
      <c r="T26" s="181"/>
      <c r="U26" s="181"/>
      <c r="V26" s="86"/>
      <c r="W26" s="51"/>
      <c r="X26" s="44"/>
    </row>
    <row r="27" spans="2:24" ht="30" customHeight="1">
      <c r="B27" s="258"/>
      <c r="C27" s="14">
        <v>9</v>
      </c>
      <c r="D27" s="249" t="str">
        <f>Sheet1!C34</f>
        <v>Human behaviour</v>
      </c>
      <c r="E27" s="249"/>
      <c r="F27" s="249"/>
      <c r="G27" s="249"/>
      <c r="H27" s="249"/>
      <c r="I27" s="15">
        <v>10</v>
      </c>
      <c r="J27" s="50" t="s">
        <v>34</v>
      </c>
      <c r="M27" s="39">
        <f>IF(Sheet1!J34=TRUE,1,0)</f>
        <v>0</v>
      </c>
      <c r="O27" s="133"/>
      <c r="P27" s="86"/>
      <c r="Q27" s="181"/>
      <c r="R27" s="181"/>
      <c r="S27" s="181"/>
      <c r="T27" s="181"/>
      <c r="U27" s="181"/>
      <c r="V27" s="86"/>
      <c r="W27" s="51"/>
      <c r="X27" s="44"/>
    </row>
    <row r="28" spans="2:24" ht="30" customHeight="1">
      <c r="B28" s="261"/>
      <c r="C28" s="86"/>
      <c r="D28" s="181"/>
      <c r="E28" s="181"/>
      <c r="F28" s="181"/>
      <c r="G28" s="181"/>
      <c r="H28" s="181"/>
      <c r="I28" s="86"/>
      <c r="J28" s="51"/>
      <c r="K28" s="44"/>
      <c r="L28" s="44"/>
      <c r="M28" s="44"/>
      <c r="O28" s="133"/>
      <c r="P28" s="86"/>
      <c r="Q28" s="181"/>
      <c r="R28" s="181"/>
      <c r="S28" s="181"/>
      <c r="T28" s="181"/>
      <c r="U28" s="181"/>
      <c r="V28" s="86"/>
      <c r="W28" s="51"/>
      <c r="X28" s="44"/>
    </row>
    <row r="29" spans="2:24" ht="30" customHeight="1">
      <c r="B29" s="261"/>
      <c r="C29" s="86"/>
      <c r="D29" s="181"/>
      <c r="E29" s="181"/>
      <c r="F29" s="181"/>
      <c r="G29" s="181"/>
      <c r="H29" s="181"/>
      <c r="I29" s="86"/>
      <c r="J29" s="51"/>
      <c r="K29" s="44"/>
      <c r="L29" s="44"/>
      <c r="M29" s="44"/>
      <c r="O29" s="133"/>
      <c r="P29" s="86"/>
      <c r="Q29" s="181"/>
      <c r="R29" s="181"/>
      <c r="S29" s="181"/>
      <c r="T29" s="181"/>
      <c r="U29" s="181"/>
      <c r="V29" s="86"/>
      <c r="W29" s="51"/>
      <c r="X29" s="44"/>
    </row>
    <row r="30" spans="2:24" ht="30" customHeight="1">
      <c r="B30" s="261"/>
      <c r="C30" s="86"/>
      <c r="D30" s="181"/>
      <c r="E30" s="181"/>
      <c r="F30" s="181"/>
      <c r="G30" s="181"/>
      <c r="H30" s="181"/>
      <c r="I30" s="86"/>
      <c r="J30" s="51"/>
      <c r="K30" s="44"/>
      <c r="L30" s="44"/>
      <c r="M30" s="44"/>
      <c r="O30" s="133"/>
      <c r="P30" s="86"/>
      <c r="Q30" s="181"/>
      <c r="R30" s="181"/>
      <c r="S30" s="181"/>
      <c r="T30" s="181"/>
      <c r="U30" s="181"/>
      <c r="V30" s="86"/>
      <c r="W30" s="51"/>
      <c r="X30" s="44"/>
    </row>
    <row r="31" spans="2:24" ht="30" customHeight="1">
      <c r="B31" s="261"/>
      <c r="C31" s="86"/>
      <c r="D31" s="181"/>
      <c r="E31" s="181"/>
      <c r="F31" s="181"/>
      <c r="G31" s="181"/>
      <c r="H31" s="181"/>
      <c r="I31" s="86"/>
      <c r="J31" s="51"/>
      <c r="K31" s="44"/>
      <c r="L31" s="44"/>
      <c r="M31" s="44"/>
      <c r="O31" s="133"/>
      <c r="P31" s="86"/>
      <c r="Q31" s="181"/>
      <c r="R31" s="181"/>
      <c r="S31" s="181"/>
      <c r="T31" s="181"/>
      <c r="U31" s="181"/>
      <c r="V31" s="86"/>
      <c r="W31" s="51"/>
      <c r="X31" s="44"/>
    </row>
    <row r="32" spans="2:24" ht="30" customHeight="1">
      <c r="B32" s="261"/>
      <c r="C32" s="86"/>
      <c r="D32" s="181"/>
      <c r="E32" s="181"/>
      <c r="F32" s="181"/>
      <c r="G32" s="181"/>
      <c r="H32" s="181"/>
      <c r="I32" s="86"/>
      <c r="J32" s="51"/>
      <c r="K32" s="44"/>
      <c r="L32" s="44"/>
      <c r="M32" s="44"/>
      <c r="O32" s="133"/>
      <c r="P32" s="86"/>
      <c r="Q32" s="181"/>
      <c r="R32" s="181"/>
      <c r="S32" s="181"/>
      <c r="T32" s="181"/>
      <c r="U32" s="181"/>
      <c r="V32" s="86"/>
      <c r="W32" s="51"/>
      <c r="X32" s="44"/>
    </row>
    <row r="33" spans="3:23" ht="30" customHeight="1">
      <c r="C33" s="125"/>
      <c r="D33" s="126"/>
      <c r="E33" s="126"/>
      <c r="F33" s="126"/>
      <c r="G33" s="126"/>
      <c r="H33" s="126"/>
      <c r="I33" s="127"/>
      <c r="J33" s="127"/>
      <c r="P33" s="44"/>
      <c r="Q33" s="45"/>
      <c r="R33" s="45"/>
      <c r="S33" s="45"/>
      <c r="T33" s="45"/>
      <c r="U33" s="45"/>
      <c r="V33" s="44"/>
      <c r="W33" s="4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sheetData>
  <sheetProtection password="CDC8" sheet="1" objects="1" scenarios="1" selectLockedCells="1"/>
  <mergeCells count="45">
    <mergeCell ref="C3:K3"/>
    <mergeCell ref="D27:H27"/>
    <mergeCell ref="D28:H28"/>
    <mergeCell ref="B20:B24"/>
    <mergeCell ref="B25:B27"/>
    <mergeCell ref="O19:O21"/>
    <mergeCell ref="O22:O24"/>
    <mergeCell ref="D24:H24"/>
    <mergeCell ref="B28:B32"/>
    <mergeCell ref="D20:H20"/>
    <mergeCell ref="D22:H22"/>
    <mergeCell ref="C5:S5"/>
    <mergeCell ref="E6:Q6"/>
    <mergeCell ref="H14:J14"/>
    <mergeCell ref="Q14:W14"/>
    <mergeCell ref="Q24:U24"/>
    <mergeCell ref="D31:H31"/>
    <mergeCell ref="D25:H25"/>
    <mergeCell ref="D32:H32"/>
    <mergeCell ref="Q18:U18"/>
    <mergeCell ref="Q19:U19"/>
    <mergeCell ref="Q31:U31"/>
    <mergeCell ref="Q32:U32"/>
    <mergeCell ref="Q21:U21"/>
    <mergeCell ref="Q22:U22"/>
    <mergeCell ref="Q20:U20"/>
    <mergeCell ref="Q30:U30"/>
    <mergeCell ref="D30:H30"/>
    <mergeCell ref="D23:H23"/>
    <mergeCell ref="Q26:U26"/>
    <mergeCell ref="Q28:U28"/>
    <mergeCell ref="D29:H29"/>
    <mergeCell ref="Q25:U25"/>
    <mergeCell ref="D26:H26"/>
    <mergeCell ref="Q27:U27"/>
    <mergeCell ref="E8:K8"/>
    <mergeCell ref="D19:H19"/>
    <mergeCell ref="Q29:U29"/>
    <mergeCell ref="E10:K10"/>
    <mergeCell ref="Q15:W15"/>
    <mergeCell ref="Q23:U23"/>
    <mergeCell ref="E12:K12"/>
    <mergeCell ref="D18:H18"/>
    <mergeCell ref="C14:E14"/>
    <mergeCell ref="D21:H21"/>
  </mergeCells>
  <conditionalFormatting sqref="D20:J20">
    <cfRule type="expression" priority="37" dxfId="43" stopIfTrue="1">
      <formula>$M$20=0</formula>
    </cfRule>
  </conditionalFormatting>
  <conditionalFormatting sqref="D21:J21">
    <cfRule type="expression" priority="36" dxfId="43" stopIfTrue="1">
      <formula>$M$21=0</formula>
    </cfRule>
  </conditionalFormatting>
  <conditionalFormatting sqref="D22:J22">
    <cfRule type="expression" priority="35" dxfId="43" stopIfTrue="1">
      <formula>$M$22=0</formula>
    </cfRule>
  </conditionalFormatting>
  <conditionalFormatting sqref="D23:J23">
    <cfRule type="expression" priority="34" dxfId="43" stopIfTrue="1">
      <formula>$M$23=0</formula>
    </cfRule>
  </conditionalFormatting>
  <conditionalFormatting sqref="D24:J24">
    <cfRule type="expression" priority="33" dxfId="43" stopIfTrue="1">
      <formula>$M$24=0</formula>
    </cfRule>
  </conditionalFormatting>
  <conditionalFormatting sqref="D25:J25">
    <cfRule type="expression" priority="10" dxfId="43" stopIfTrue="1">
      <formula>$M$25=0</formula>
    </cfRule>
  </conditionalFormatting>
  <conditionalFormatting sqref="D26:J26">
    <cfRule type="expression" priority="9" dxfId="43" stopIfTrue="1">
      <formula>$M$26=0</formula>
    </cfRule>
  </conditionalFormatting>
  <conditionalFormatting sqref="Q19:W19">
    <cfRule type="expression" priority="8" dxfId="43" stopIfTrue="1">
      <formula>$X$19=0</formula>
    </cfRule>
  </conditionalFormatting>
  <conditionalFormatting sqref="Q20:W20">
    <cfRule type="expression" priority="7" dxfId="43" stopIfTrue="1">
      <formula>$X$20=0</formula>
    </cfRule>
  </conditionalFormatting>
  <conditionalFormatting sqref="Q21:W21">
    <cfRule type="expression" priority="6" dxfId="43" stopIfTrue="1">
      <formula>$X$21=0</formula>
    </cfRule>
  </conditionalFormatting>
  <conditionalFormatting sqref="Q22:W22">
    <cfRule type="expression" priority="5" dxfId="43" stopIfTrue="1">
      <formula>$X$22=0</formula>
    </cfRule>
  </conditionalFormatting>
  <conditionalFormatting sqref="Q23:W23">
    <cfRule type="expression" priority="4" dxfId="43" stopIfTrue="1">
      <formula>$X$23=0</formula>
    </cfRule>
  </conditionalFormatting>
  <conditionalFormatting sqref="Q24:W24">
    <cfRule type="expression" priority="3" dxfId="43" stopIfTrue="1">
      <formula>$X$24=0</formula>
    </cfRule>
  </conditionalFormatting>
  <conditionalFormatting sqref="D27:J27">
    <cfRule type="expression" priority="2" dxfId="43" stopIfTrue="1">
      <formula>$M$27=0</formula>
    </cfRule>
  </conditionalFormatting>
  <conditionalFormatting sqref="E6:Q6">
    <cfRule type="expression" priority="1" dxfId="38" stopIfTrue="1">
      <formula>$E$6="Click here to select . . ."</formula>
    </cfRule>
  </conditionalFormatting>
  <printOptions/>
  <pageMargins left="0.7" right="0.7" top="0.75" bottom="0.75" header="0.3" footer="0.3"/>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Assessment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 2 - Rules of Combination Calculator</dc:title>
  <dc:subject/>
  <dc:creator>Dave Adams;OCR</dc:creator>
  <cp:keywords>Cambridge Technicals, Science, Level 2, ROCC, Rules of Combination Calculator</cp:keywords>
  <dc:description/>
  <cp:lastModifiedBy>Nicola Vowles</cp:lastModifiedBy>
  <cp:lastPrinted>2013-08-30T12:36:07Z</cp:lastPrinted>
  <dcterms:created xsi:type="dcterms:W3CDTF">2013-06-19T12:50:24Z</dcterms:created>
  <dcterms:modified xsi:type="dcterms:W3CDTF">2014-03-31T07:38:43Z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